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srvapp\userdocs\zachoval\Documents\Skládka Libec Popovice\ZPO\"/>
    </mc:Choice>
  </mc:AlternateContent>
  <xr:revisionPtr revIDLastSave="0" documentId="13_ncr:1_{B95667D2-8DA5-48A3-B184-EE014AEEFAD8}" xr6:coauthVersionLast="47" xr6:coauthVersionMax="47" xr10:uidLastSave="{00000000-0000-0000-0000-000000000000}"/>
  <bookViews>
    <workbookView xWindow="-120" yWindow="-120" windowWidth="29040" windowHeight="15720" firstSheet="1" activeTab="1" xr2:uid="{47F2B681-9218-421B-9AD5-6ECDB654CE58}"/>
  </bookViews>
  <sheets>
    <sheet name="ZPO výpočet" sheetId="1" state="hidden" r:id="rId1"/>
    <sheet name="zadání odpadu" sheetId="11" r:id="rId2"/>
    <sheet name="ZPO tisk" sheetId="12" r:id="rId3"/>
    <sheet name="ZPO otevřený" sheetId="13" r:id="rId4"/>
  </sheets>
  <definedNames>
    <definedName name="_xlnm.Print_Area" localSheetId="3">'ZPO otevřený'!$A$1:$U$48</definedName>
    <definedName name="_xlnm.Print_Area" localSheetId="2">'ZPO tisk'!$A$1:$U$48</definedName>
    <definedName name="_xlnm.Print_Area" localSheetId="0">'ZPO výpočet'!$A$1:$U$48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5" i="11" l="1"/>
  <c r="B75" i="11"/>
  <c r="B76" i="11"/>
  <c r="B77" i="11"/>
  <c r="AJ102" i="1"/>
  <c r="AL102" i="1"/>
  <c r="AM102" i="1"/>
  <c r="AN102" i="1"/>
  <c r="AO102" i="1"/>
  <c r="AI102" i="1"/>
  <c r="AG73" i="13" l="1"/>
  <c r="AH73" i="13"/>
  <c r="AI73" i="13"/>
  <c r="AJ73" i="13"/>
  <c r="AK73" i="13"/>
  <c r="AL73" i="13"/>
  <c r="AM73" i="13"/>
  <c r="AN73" i="13"/>
  <c r="AO73" i="13"/>
  <c r="AP73" i="13"/>
  <c r="AQ73" i="13"/>
  <c r="AD73" i="13"/>
  <c r="AE73" i="13"/>
  <c r="AF73" i="13"/>
  <c r="AD74" i="13"/>
  <c r="AE74" i="13"/>
  <c r="AF74" i="13"/>
  <c r="AD75" i="13"/>
  <c r="AE75" i="13"/>
  <c r="AF75" i="13"/>
  <c r="AD76" i="13"/>
  <c r="AE76" i="13"/>
  <c r="AF76" i="13"/>
  <c r="AB73" i="13"/>
  <c r="AB74" i="13"/>
  <c r="AB75" i="13"/>
  <c r="AB76" i="13"/>
  <c r="Z73" i="13"/>
  <c r="Z74" i="13"/>
  <c r="Z75" i="13"/>
  <c r="Z76" i="13"/>
  <c r="T73" i="13"/>
  <c r="T74" i="13"/>
  <c r="T75" i="13"/>
  <c r="T76" i="13"/>
  <c r="AG74" i="13"/>
  <c r="AH74" i="13"/>
  <c r="AI74" i="13"/>
  <c r="AJ74" i="13"/>
  <c r="AK74" i="13"/>
  <c r="AL74" i="13"/>
  <c r="AM74" i="13"/>
  <c r="AN74" i="13"/>
  <c r="AO74" i="13"/>
  <c r="AP74" i="13"/>
  <c r="AQ74" i="13"/>
  <c r="AR74" i="13"/>
  <c r="AS74" i="13"/>
  <c r="AT74" i="13"/>
  <c r="AU74" i="13"/>
  <c r="AV74" i="13"/>
  <c r="AW74" i="13"/>
  <c r="AX74" i="13"/>
  <c r="AY74" i="13"/>
  <c r="AG75" i="13"/>
  <c r="AH75" i="13"/>
  <c r="AI75" i="13"/>
  <c r="AJ75" i="13"/>
  <c r="AK75" i="13"/>
  <c r="AL75" i="13"/>
  <c r="AM75" i="13"/>
  <c r="AN75" i="13"/>
  <c r="AO75" i="13"/>
  <c r="AP75" i="13"/>
  <c r="AQ75" i="13"/>
  <c r="AR75" i="13"/>
  <c r="AS75" i="13"/>
  <c r="AT75" i="13"/>
  <c r="AU75" i="13"/>
  <c r="AV75" i="13"/>
  <c r="AW75" i="13"/>
  <c r="AX75" i="13"/>
  <c r="AY75" i="13"/>
  <c r="AG76" i="13"/>
  <c r="AH76" i="13"/>
  <c r="AI76" i="13"/>
  <c r="AJ76" i="13"/>
  <c r="AK76" i="13"/>
  <c r="AL76" i="13"/>
  <c r="AM76" i="13"/>
  <c r="AN76" i="13"/>
  <c r="AO76" i="13"/>
  <c r="AP76" i="13"/>
  <c r="AQ76" i="13"/>
  <c r="AR76" i="13"/>
  <c r="AS76" i="13"/>
  <c r="AT76" i="13"/>
  <c r="AU76" i="13"/>
  <c r="AV76" i="13"/>
  <c r="AW76" i="13"/>
  <c r="AX76" i="13"/>
  <c r="AY76" i="13"/>
  <c r="AK26" i="1"/>
  <c r="AK27" i="1"/>
  <c r="AK28" i="1"/>
  <c r="D51" i="11" l="1"/>
  <c r="D52" i="11"/>
  <c r="D53" i="11"/>
  <c r="D55" i="11"/>
  <c r="D56" i="11"/>
  <c r="D57" i="11"/>
  <c r="D58" i="11"/>
  <c r="D59" i="11"/>
  <c r="D60" i="11"/>
  <c r="D61" i="11"/>
  <c r="D62" i="11"/>
  <c r="D63" i="11"/>
  <c r="D64" i="11"/>
  <c r="D65" i="11"/>
  <c r="D66" i="11"/>
  <c r="D67" i="11"/>
  <c r="D68" i="11"/>
  <c r="D69" i="11"/>
  <c r="D70" i="11"/>
  <c r="D71" i="11"/>
  <c r="D72" i="11"/>
  <c r="D73" i="11"/>
  <c r="D74" i="11"/>
  <c r="B51" i="11"/>
  <c r="B52" i="11"/>
  <c r="B53" i="11"/>
  <c r="B54" i="11"/>
  <c r="B55" i="11"/>
  <c r="B56" i="11"/>
  <c r="B57" i="11"/>
  <c r="B58" i="11"/>
  <c r="B59" i="11"/>
  <c r="B60" i="11"/>
  <c r="B61" i="11"/>
  <c r="B62" i="11"/>
  <c r="B63" i="11"/>
  <c r="B64" i="11"/>
  <c r="B65" i="11"/>
  <c r="B66" i="11"/>
  <c r="B67" i="11"/>
  <c r="B68" i="11"/>
  <c r="B69" i="11"/>
  <c r="B70" i="11"/>
  <c r="B71" i="11"/>
  <c r="B72" i="11"/>
  <c r="B73" i="11"/>
  <c r="B74" i="11"/>
  <c r="AB61" i="1"/>
  <c r="AC61" i="1"/>
  <c r="AD61" i="1"/>
  <c r="AE61" i="1"/>
  <c r="AF61" i="1"/>
  <c r="AG61" i="1"/>
  <c r="AH61" i="1"/>
  <c r="AI61" i="1"/>
  <c r="AJ61" i="1"/>
  <c r="AK61" i="1"/>
  <c r="AL61" i="1"/>
  <c r="AM61" i="1"/>
  <c r="AN61" i="1"/>
  <c r="AO61" i="1"/>
  <c r="AP61" i="1"/>
  <c r="AQ61" i="1"/>
  <c r="AR61" i="1"/>
  <c r="AS61" i="1"/>
  <c r="AT61" i="1"/>
  <c r="AU61" i="1"/>
  <c r="AV61" i="1"/>
  <c r="AW61" i="1"/>
  <c r="AX61" i="1"/>
  <c r="AY61" i="1"/>
  <c r="AZ61" i="1"/>
  <c r="BA61" i="1"/>
  <c r="BB61" i="1"/>
  <c r="BC61" i="1"/>
  <c r="BD61" i="1"/>
  <c r="BE61" i="1"/>
  <c r="AB40" i="1"/>
  <c r="AC40" i="1"/>
  <c r="AD40" i="1"/>
  <c r="AE40" i="1"/>
  <c r="AF40" i="1"/>
  <c r="AG40" i="1"/>
  <c r="AH40" i="1"/>
  <c r="AI40" i="1"/>
  <c r="AJ40" i="1"/>
  <c r="AK40" i="1"/>
  <c r="AL40" i="1"/>
  <c r="AM40" i="1"/>
  <c r="AN40" i="1"/>
  <c r="AO40" i="1"/>
  <c r="AP40" i="1"/>
  <c r="AQ40" i="1"/>
  <c r="AR40" i="1"/>
  <c r="AS40" i="1"/>
  <c r="AT40" i="1"/>
  <c r="AU40" i="1"/>
  <c r="AV40" i="1"/>
  <c r="AW40" i="1"/>
  <c r="AX40" i="1"/>
  <c r="AY40" i="1"/>
  <c r="AZ40" i="1"/>
  <c r="BA40" i="1"/>
  <c r="BB40" i="1"/>
  <c r="BC40" i="1"/>
  <c r="BD40" i="1"/>
  <c r="BE40" i="1"/>
  <c r="AB41" i="1"/>
  <c r="AC41" i="1"/>
  <c r="AD41" i="1"/>
  <c r="AE41" i="1"/>
  <c r="AF41" i="1"/>
  <c r="AG41" i="1"/>
  <c r="AH41" i="1"/>
  <c r="AI41" i="1"/>
  <c r="AJ41" i="1"/>
  <c r="AK41" i="1"/>
  <c r="AL41" i="1"/>
  <c r="AM41" i="1"/>
  <c r="AN41" i="1"/>
  <c r="AO41" i="1"/>
  <c r="AP41" i="1"/>
  <c r="AQ41" i="1"/>
  <c r="AR41" i="1"/>
  <c r="AS41" i="1"/>
  <c r="AT41" i="1"/>
  <c r="AU41" i="1"/>
  <c r="AV41" i="1"/>
  <c r="AW41" i="1"/>
  <c r="AX41" i="1"/>
  <c r="AY41" i="1"/>
  <c r="AZ41" i="1"/>
  <c r="BA41" i="1"/>
  <c r="BB41" i="1"/>
  <c r="BC41" i="1"/>
  <c r="BD41" i="1"/>
  <c r="BE41" i="1"/>
  <c r="AB42" i="1"/>
  <c r="AC42" i="1"/>
  <c r="AD42" i="1"/>
  <c r="AE42" i="1"/>
  <c r="AF42" i="1"/>
  <c r="AG42" i="1"/>
  <c r="AH42" i="1"/>
  <c r="AI42" i="1"/>
  <c r="AJ42" i="1"/>
  <c r="AK42" i="1"/>
  <c r="AL42" i="1"/>
  <c r="AM42" i="1"/>
  <c r="AN42" i="1"/>
  <c r="AO42" i="1"/>
  <c r="AP42" i="1"/>
  <c r="AQ42" i="1"/>
  <c r="AR42" i="1"/>
  <c r="AS42" i="1"/>
  <c r="AT42" i="1"/>
  <c r="AU42" i="1"/>
  <c r="AV42" i="1"/>
  <c r="AW42" i="1"/>
  <c r="AX42" i="1"/>
  <c r="AY42" i="1"/>
  <c r="AZ42" i="1"/>
  <c r="BA42" i="1"/>
  <c r="BB42" i="1"/>
  <c r="BC42" i="1"/>
  <c r="BD42" i="1"/>
  <c r="BE42" i="1"/>
  <c r="AB43" i="1"/>
  <c r="AC43" i="1"/>
  <c r="AD43" i="1"/>
  <c r="AE43" i="1"/>
  <c r="AF43" i="1"/>
  <c r="AG43" i="1"/>
  <c r="AH43" i="1"/>
  <c r="AI43" i="1"/>
  <c r="AJ43" i="1"/>
  <c r="AK43" i="1"/>
  <c r="AL43" i="1"/>
  <c r="AM43" i="1"/>
  <c r="AN43" i="1"/>
  <c r="AO43" i="1"/>
  <c r="AP43" i="1"/>
  <c r="AQ43" i="1"/>
  <c r="AR43" i="1"/>
  <c r="AS43" i="1"/>
  <c r="AT43" i="1"/>
  <c r="AU43" i="1"/>
  <c r="AV43" i="1"/>
  <c r="AW43" i="1"/>
  <c r="AX43" i="1"/>
  <c r="AY43" i="1"/>
  <c r="AZ43" i="1"/>
  <c r="BA43" i="1"/>
  <c r="BB43" i="1"/>
  <c r="BC43" i="1"/>
  <c r="BD43" i="1"/>
  <c r="BE43" i="1"/>
  <c r="AB44" i="1"/>
  <c r="AC44" i="1"/>
  <c r="AD44" i="1"/>
  <c r="AE44" i="1"/>
  <c r="AF44" i="1"/>
  <c r="AG44" i="1"/>
  <c r="AH44" i="1"/>
  <c r="AI44" i="1"/>
  <c r="AJ44" i="1"/>
  <c r="AK44" i="1"/>
  <c r="AL44" i="1"/>
  <c r="AM44" i="1"/>
  <c r="AN44" i="1"/>
  <c r="AO44" i="1"/>
  <c r="AP44" i="1"/>
  <c r="AQ44" i="1"/>
  <c r="AR44" i="1"/>
  <c r="AS44" i="1"/>
  <c r="AT44" i="1"/>
  <c r="AU44" i="1"/>
  <c r="AV44" i="1"/>
  <c r="AW44" i="1"/>
  <c r="AX44" i="1"/>
  <c r="AY44" i="1"/>
  <c r="AZ44" i="1"/>
  <c r="BA44" i="1"/>
  <c r="BB44" i="1"/>
  <c r="BC44" i="1"/>
  <c r="BD44" i="1"/>
  <c r="BE44" i="1"/>
  <c r="AB45" i="1"/>
  <c r="AC45" i="1"/>
  <c r="AD45" i="1"/>
  <c r="AE45" i="1"/>
  <c r="AF45" i="1"/>
  <c r="AG45" i="1"/>
  <c r="AH45" i="1"/>
  <c r="AI45" i="1"/>
  <c r="AJ45" i="1"/>
  <c r="AK45" i="1"/>
  <c r="AL45" i="1"/>
  <c r="AM45" i="1"/>
  <c r="AN45" i="1"/>
  <c r="AO45" i="1"/>
  <c r="AP45" i="1"/>
  <c r="AQ45" i="1"/>
  <c r="AR45" i="1"/>
  <c r="AS45" i="1"/>
  <c r="AT45" i="1"/>
  <c r="AU45" i="1"/>
  <c r="AV45" i="1"/>
  <c r="AW45" i="1"/>
  <c r="AX45" i="1"/>
  <c r="AY45" i="1"/>
  <c r="AZ45" i="1"/>
  <c r="BA45" i="1"/>
  <c r="BB45" i="1"/>
  <c r="BC45" i="1"/>
  <c r="BD45" i="1"/>
  <c r="BE45" i="1"/>
  <c r="AB46" i="1"/>
  <c r="AC46" i="1"/>
  <c r="AD46" i="1"/>
  <c r="AE46" i="1"/>
  <c r="AF46" i="1"/>
  <c r="AG46" i="1"/>
  <c r="AH46" i="1"/>
  <c r="AI46" i="1"/>
  <c r="AJ46" i="1"/>
  <c r="AK46" i="1"/>
  <c r="AL46" i="1"/>
  <c r="AM46" i="1"/>
  <c r="AN46" i="1"/>
  <c r="AO46" i="1"/>
  <c r="AP46" i="1"/>
  <c r="AQ46" i="1"/>
  <c r="AR46" i="1"/>
  <c r="AS46" i="1"/>
  <c r="AT46" i="1"/>
  <c r="AU46" i="1"/>
  <c r="AV46" i="1"/>
  <c r="AW46" i="1"/>
  <c r="AX46" i="1"/>
  <c r="AY46" i="1"/>
  <c r="AZ46" i="1"/>
  <c r="BA46" i="1"/>
  <c r="BB46" i="1"/>
  <c r="BC46" i="1"/>
  <c r="BD46" i="1"/>
  <c r="BE46" i="1"/>
  <c r="AB47" i="1"/>
  <c r="AC47" i="1"/>
  <c r="AD47" i="1"/>
  <c r="AE47" i="1"/>
  <c r="AF47" i="1"/>
  <c r="AG47" i="1"/>
  <c r="AH47" i="1"/>
  <c r="AI47" i="1"/>
  <c r="AJ47" i="1"/>
  <c r="AK47" i="1"/>
  <c r="AL47" i="1"/>
  <c r="AM47" i="1"/>
  <c r="AN47" i="1"/>
  <c r="AO47" i="1"/>
  <c r="AP47" i="1"/>
  <c r="AQ47" i="1"/>
  <c r="AR47" i="1"/>
  <c r="AS47" i="1"/>
  <c r="AT47" i="1"/>
  <c r="AU47" i="1"/>
  <c r="AV47" i="1"/>
  <c r="AW47" i="1"/>
  <c r="AX47" i="1"/>
  <c r="AY47" i="1"/>
  <c r="AZ47" i="1"/>
  <c r="BA47" i="1"/>
  <c r="BB47" i="1"/>
  <c r="BC47" i="1"/>
  <c r="BD47" i="1"/>
  <c r="BE47" i="1"/>
  <c r="AB48" i="1"/>
  <c r="AC48" i="1"/>
  <c r="AD48" i="1"/>
  <c r="AE48" i="1"/>
  <c r="AF48" i="1"/>
  <c r="AG48" i="1"/>
  <c r="AH48" i="1"/>
  <c r="AI48" i="1"/>
  <c r="AJ48" i="1"/>
  <c r="AK48" i="1"/>
  <c r="AL48" i="1"/>
  <c r="AM48" i="1"/>
  <c r="AN48" i="1"/>
  <c r="AO48" i="1"/>
  <c r="AP48" i="1"/>
  <c r="AQ48" i="1"/>
  <c r="AR48" i="1"/>
  <c r="AS48" i="1"/>
  <c r="AT48" i="1"/>
  <c r="AU48" i="1"/>
  <c r="AV48" i="1"/>
  <c r="AW48" i="1"/>
  <c r="AX48" i="1"/>
  <c r="AY48" i="1"/>
  <c r="AZ48" i="1"/>
  <c r="BA48" i="1"/>
  <c r="BB48" i="1"/>
  <c r="BC48" i="1"/>
  <c r="BD48" i="1"/>
  <c r="BE48" i="1"/>
  <c r="AB49" i="1"/>
  <c r="AC49" i="1"/>
  <c r="AD49" i="1"/>
  <c r="AE49" i="1"/>
  <c r="AF49" i="1"/>
  <c r="AG49" i="1"/>
  <c r="AH49" i="1"/>
  <c r="AI49" i="1"/>
  <c r="AJ49" i="1"/>
  <c r="AK49" i="1"/>
  <c r="AL49" i="1"/>
  <c r="AM49" i="1"/>
  <c r="AN49" i="1"/>
  <c r="AO49" i="1"/>
  <c r="AP49" i="1"/>
  <c r="AQ49" i="1"/>
  <c r="AR49" i="1"/>
  <c r="AS49" i="1"/>
  <c r="AT49" i="1"/>
  <c r="AU49" i="1"/>
  <c r="AV49" i="1"/>
  <c r="AW49" i="1"/>
  <c r="AX49" i="1"/>
  <c r="AY49" i="1"/>
  <c r="AZ49" i="1"/>
  <c r="BA49" i="1"/>
  <c r="BB49" i="1"/>
  <c r="BC49" i="1"/>
  <c r="BD49" i="1"/>
  <c r="BE49" i="1"/>
  <c r="AB50" i="1"/>
  <c r="AC50" i="1"/>
  <c r="AD50" i="1"/>
  <c r="AE50" i="1"/>
  <c r="AF50" i="1"/>
  <c r="AG50" i="1"/>
  <c r="AH50" i="1"/>
  <c r="AI50" i="1"/>
  <c r="AJ50" i="1"/>
  <c r="AK50" i="1"/>
  <c r="AL50" i="1"/>
  <c r="AM50" i="1"/>
  <c r="AN50" i="1"/>
  <c r="AO50" i="1"/>
  <c r="AP50" i="1"/>
  <c r="AQ50" i="1"/>
  <c r="AR50" i="1"/>
  <c r="AS50" i="1"/>
  <c r="AT50" i="1"/>
  <c r="AU50" i="1"/>
  <c r="AV50" i="1"/>
  <c r="AW50" i="1"/>
  <c r="AX50" i="1"/>
  <c r="AY50" i="1"/>
  <c r="AZ50" i="1"/>
  <c r="BA50" i="1"/>
  <c r="BB50" i="1"/>
  <c r="BC50" i="1"/>
  <c r="BD50" i="1"/>
  <c r="BE50" i="1"/>
  <c r="AB51" i="1"/>
  <c r="AC51" i="1"/>
  <c r="AD51" i="1"/>
  <c r="AE51" i="1"/>
  <c r="AF51" i="1"/>
  <c r="AG51" i="1"/>
  <c r="AH51" i="1"/>
  <c r="AI51" i="1"/>
  <c r="AJ51" i="1"/>
  <c r="AK51" i="1"/>
  <c r="AL51" i="1"/>
  <c r="AM51" i="1"/>
  <c r="AN51" i="1"/>
  <c r="AO51" i="1"/>
  <c r="AP51" i="1"/>
  <c r="AQ51" i="1"/>
  <c r="AR51" i="1"/>
  <c r="AS51" i="1"/>
  <c r="AT51" i="1"/>
  <c r="AU51" i="1"/>
  <c r="AV51" i="1"/>
  <c r="AW51" i="1"/>
  <c r="AX51" i="1"/>
  <c r="AY51" i="1"/>
  <c r="AZ51" i="1"/>
  <c r="BA51" i="1"/>
  <c r="BB51" i="1"/>
  <c r="BC51" i="1"/>
  <c r="BD51" i="1"/>
  <c r="BE51" i="1"/>
  <c r="AB52" i="1"/>
  <c r="AC52" i="1"/>
  <c r="AD52" i="1"/>
  <c r="AE52" i="1"/>
  <c r="AF52" i="1"/>
  <c r="AG52" i="1"/>
  <c r="AH52" i="1"/>
  <c r="AI52" i="1"/>
  <c r="AJ52" i="1"/>
  <c r="AK52" i="1"/>
  <c r="AL52" i="1"/>
  <c r="AM52" i="1"/>
  <c r="AN52" i="1"/>
  <c r="AO52" i="1"/>
  <c r="AP52" i="1"/>
  <c r="AQ52" i="1"/>
  <c r="AR52" i="1"/>
  <c r="AS52" i="1"/>
  <c r="AT52" i="1"/>
  <c r="AU52" i="1"/>
  <c r="AV52" i="1"/>
  <c r="AW52" i="1"/>
  <c r="AX52" i="1"/>
  <c r="AY52" i="1"/>
  <c r="AZ52" i="1"/>
  <c r="BA52" i="1"/>
  <c r="BB52" i="1"/>
  <c r="BC52" i="1"/>
  <c r="BD52" i="1"/>
  <c r="BE52" i="1"/>
  <c r="AB53" i="1"/>
  <c r="AC53" i="1"/>
  <c r="AD53" i="1"/>
  <c r="AE53" i="1"/>
  <c r="AF53" i="1"/>
  <c r="AG53" i="1"/>
  <c r="AH53" i="1"/>
  <c r="AI53" i="1"/>
  <c r="AJ53" i="1"/>
  <c r="AK53" i="1"/>
  <c r="AL53" i="1"/>
  <c r="AM53" i="1"/>
  <c r="AN53" i="1"/>
  <c r="AO53" i="1"/>
  <c r="AP53" i="1"/>
  <c r="AQ53" i="1"/>
  <c r="AR53" i="1"/>
  <c r="AS53" i="1"/>
  <c r="AT53" i="1"/>
  <c r="AU53" i="1"/>
  <c r="AV53" i="1"/>
  <c r="AW53" i="1"/>
  <c r="AX53" i="1"/>
  <c r="AY53" i="1"/>
  <c r="AZ53" i="1"/>
  <c r="BA53" i="1"/>
  <c r="BB53" i="1"/>
  <c r="BC53" i="1"/>
  <c r="BD53" i="1"/>
  <c r="BE53" i="1"/>
  <c r="AB54" i="1"/>
  <c r="AC54" i="1"/>
  <c r="AD54" i="1"/>
  <c r="AE54" i="1"/>
  <c r="AF54" i="1"/>
  <c r="AG54" i="1"/>
  <c r="AH54" i="1"/>
  <c r="AI54" i="1"/>
  <c r="AJ54" i="1"/>
  <c r="AK54" i="1"/>
  <c r="AL54" i="1"/>
  <c r="AM54" i="1"/>
  <c r="AN54" i="1"/>
  <c r="AO54" i="1"/>
  <c r="AP54" i="1"/>
  <c r="AQ54" i="1"/>
  <c r="AR54" i="1"/>
  <c r="AS54" i="1"/>
  <c r="AT54" i="1"/>
  <c r="AU54" i="1"/>
  <c r="AV54" i="1"/>
  <c r="AW54" i="1"/>
  <c r="AX54" i="1"/>
  <c r="AY54" i="1"/>
  <c r="AZ54" i="1"/>
  <c r="BA54" i="1"/>
  <c r="BB54" i="1"/>
  <c r="BC54" i="1"/>
  <c r="BD54" i="1"/>
  <c r="BE54" i="1"/>
  <c r="AB55" i="1"/>
  <c r="AC55" i="1"/>
  <c r="AD55" i="1"/>
  <c r="AE55" i="1"/>
  <c r="AF55" i="1"/>
  <c r="AG55" i="1"/>
  <c r="AH55" i="1"/>
  <c r="AI55" i="1"/>
  <c r="AJ55" i="1"/>
  <c r="AK55" i="1"/>
  <c r="AL55" i="1"/>
  <c r="AM55" i="1"/>
  <c r="AN55" i="1"/>
  <c r="AO55" i="1"/>
  <c r="AP55" i="1"/>
  <c r="AQ55" i="1"/>
  <c r="AR55" i="1"/>
  <c r="AS55" i="1"/>
  <c r="AT55" i="1"/>
  <c r="AU55" i="1"/>
  <c r="AV55" i="1"/>
  <c r="AW55" i="1"/>
  <c r="AX55" i="1"/>
  <c r="AY55" i="1"/>
  <c r="AZ55" i="1"/>
  <c r="BA55" i="1"/>
  <c r="BB55" i="1"/>
  <c r="BC55" i="1"/>
  <c r="BD55" i="1"/>
  <c r="BE55" i="1"/>
  <c r="AB56" i="1"/>
  <c r="AC56" i="1"/>
  <c r="AD56" i="1"/>
  <c r="AE56" i="1"/>
  <c r="AF56" i="1"/>
  <c r="AG56" i="1"/>
  <c r="AH56" i="1"/>
  <c r="AI56" i="1"/>
  <c r="AJ56" i="1"/>
  <c r="AK56" i="1"/>
  <c r="AL56" i="1"/>
  <c r="AM56" i="1"/>
  <c r="AN56" i="1"/>
  <c r="AO56" i="1"/>
  <c r="AP56" i="1"/>
  <c r="AQ56" i="1"/>
  <c r="AR56" i="1"/>
  <c r="AS56" i="1"/>
  <c r="AT56" i="1"/>
  <c r="AU56" i="1"/>
  <c r="AV56" i="1"/>
  <c r="AW56" i="1"/>
  <c r="AX56" i="1"/>
  <c r="AY56" i="1"/>
  <c r="AZ56" i="1"/>
  <c r="BA56" i="1"/>
  <c r="BB56" i="1"/>
  <c r="BC56" i="1"/>
  <c r="BD56" i="1"/>
  <c r="BE56" i="1"/>
  <c r="AB57" i="1"/>
  <c r="AC57" i="1"/>
  <c r="AD57" i="1"/>
  <c r="AE57" i="1"/>
  <c r="AF57" i="1"/>
  <c r="AG57" i="1"/>
  <c r="AH57" i="1"/>
  <c r="AI57" i="1"/>
  <c r="AJ57" i="1"/>
  <c r="AK57" i="1"/>
  <c r="AL57" i="1"/>
  <c r="AM57" i="1"/>
  <c r="AN57" i="1"/>
  <c r="AO57" i="1"/>
  <c r="AP57" i="1"/>
  <c r="AQ57" i="1"/>
  <c r="AR57" i="1"/>
  <c r="AS57" i="1"/>
  <c r="AT57" i="1"/>
  <c r="AU57" i="1"/>
  <c r="AV57" i="1"/>
  <c r="AW57" i="1"/>
  <c r="AX57" i="1"/>
  <c r="AY57" i="1"/>
  <c r="AZ57" i="1"/>
  <c r="BA57" i="1"/>
  <c r="BB57" i="1"/>
  <c r="BC57" i="1"/>
  <c r="BD57" i="1"/>
  <c r="BE57" i="1"/>
  <c r="AB58" i="1"/>
  <c r="AC58" i="1"/>
  <c r="AD58" i="1"/>
  <c r="AE58" i="1"/>
  <c r="AF58" i="1"/>
  <c r="AG58" i="1"/>
  <c r="AH58" i="1"/>
  <c r="AI58" i="1"/>
  <c r="AJ58" i="1"/>
  <c r="AK58" i="1"/>
  <c r="AL58" i="1"/>
  <c r="AM58" i="1"/>
  <c r="AN58" i="1"/>
  <c r="AO58" i="1"/>
  <c r="AP58" i="1"/>
  <c r="AQ58" i="1"/>
  <c r="AR58" i="1"/>
  <c r="AS58" i="1"/>
  <c r="AT58" i="1"/>
  <c r="AU58" i="1"/>
  <c r="AV58" i="1"/>
  <c r="AW58" i="1"/>
  <c r="AX58" i="1"/>
  <c r="AY58" i="1"/>
  <c r="AZ58" i="1"/>
  <c r="BA58" i="1"/>
  <c r="BB58" i="1"/>
  <c r="BC58" i="1"/>
  <c r="BD58" i="1"/>
  <c r="BE58" i="1"/>
  <c r="AB59" i="1"/>
  <c r="AC59" i="1"/>
  <c r="AD59" i="1"/>
  <c r="AE59" i="1"/>
  <c r="AF59" i="1"/>
  <c r="AG59" i="1"/>
  <c r="AH59" i="1"/>
  <c r="AI59" i="1"/>
  <c r="AJ59" i="1"/>
  <c r="AK59" i="1"/>
  <c r="AL59" i="1"/>
  <c r="AM59" i="1"/>
  <c r="AN59" i="1"/>
  <c r="AO59" i="1"/>
  <c r="AP59" i="1"/>
  <c r="AQ59" i="1"/>
  <c r="AR59" i="1"/>
  <c r="AS59" i="1"/>
  <c r="AT59" i="1"/>
  <c r="AU59" i="1"/>
  <c r="AV59" i="1"/>
  <c r="AW59" i="1"/>
  <c r="AX59" i="1"/>
  <c r="AY59" i="1"/>
  <c r="AZ59" i="1"/>
  <c r="BA59" i="1"/>
  <c r="BB59" i="1"/>
  <c r="BC59" i="1"/>
  <c r="BD59" i="1"/>
  <c r="BE59" i="1"/>
  <c r="AB60" i="1"/>
  <c r="AC60" i="1"/>
  <c r="AD60" i="1"/>
  <c r="AE60" i="1"/>
  <c r="AF60" i="1"/>
  <c r="AG60" i="1"/>
  <c r="AH60" i="1"/>
  <c r="AI60" i="1"/>
  <c r="AJ60" i="1"/>
  <c r="AK60" i="1"/>
  <c r="AL60" i="1"/>
  <c r="AM60" i="1"/>
  <c r="AN60" i="1"/>
  <c r="AO60" i="1"/>
  <c r="AP60" i="1"/>
  <c r="AQ60" i="1"/>
  <c r="AR60" i="1"/>
  <c r="AS60" i="1"/>
  <c r="AT60" i="1"/>
  <c r="AU60" i="1"/>
  <c r="AV60" i="1"/>
  <c r="AW60" i="1"/>
  <c r="AX60" i="1"/>
  <c r="AY60" i="1"/>
  <c r="AZ60" i="1"/>
  <c r="BA60" i="1"/>
  <c r="BB60" i="1"/>
  <c r="BC60" i="1"/>
  <c r="BD60" i="1"/>
  <c r="BE60" i="1"/>
  <c r="AZ81" i="1"/>
  <c r="BA81" i="1"/>
  <c r="D54" i="11" s="1"/>
  <c r="AN77" i="13"/>
  <c r="AO77" i="13"/>
  <c r="AP77" i="13"/>
  <c r="AQ77" i="13"/>
  <c r="AW36" i="13" s="1"/>
  <c r="AR77" i="13"/>
  <c r="AX36" i="13" s="1"/>
  <c r="AS77" i="13"/>
  <c r="AT77" i="13"/>
  <c r="AU77" i="13"/>
  <c r="BA36" i="13" s="1"/>
  <c r="AV77" i="13"/>
  <c r="BB36" i="13" s="1"/>
  <c r="AW77" i="13"/>
  <c r="BC36" i="13" s="1"/>
  <c r="AX77" i="13"/>
  <c r="BD36" i="13" s="1"/>
  <c r="AY77" i="13"/>
  <c r="BE36" i="13" s="1"/>
  <c r="AN78" i="13"/>
  <c r="AO78" i="13"/>
  <c r="AP78" i="13"/>
  <c r="AQ78" i="13"/>
  <c r="AW37" i="13" s="1"/>
  <c r="AR78" i="13"/>
  <c r="AS78" i="13"/>
  <c r="AT78" i="13"/>
  <c r="AU78" i="13"/>
  <c r="BA37" i="13" s="1"/>
  <c r="AV78" i="13"/>
  <c r="BB37" i="13" s="1"/>
  <c r="AW78" i="13"/>
  <c r="BC37" i="13" s="1"/>
  <c r="AX78" i="13"/>
  <c r="BD37" i="13" s="1"/>
  <c r="AY78" i="13"/>
  <c r="BE37" i="13" s="1"/>
  <c r="AN79" i="13"/>
  <c r="AO79" i="13"/>
  <c r="AP79" i="13"/>
  <c r="AQ79" i="13"/>
  <c r="AR79" i="13"/>
  <c r="AX38" i="13" s="1"/>
  <c r="AS79" i="13"/>
  <c r="AT79" i="13"/>
  <c r="AU79" i="13"/>
  <c r="BA38" i="13" s="1"/>
  <c r="AV79" i="13"/>
  <c r="BB38" i="13" s="1"/>
  <c r="AW79" i="13"/>
  <c r="BC38" i="13" s="1"/>
  <c r="AX79" i="13"/>
  <c r="BD38" i="13" s="1"/>
  <c r="AY79" i="13"/>
  <c r="BE38" i="13" s="1"/>
  <c r="AN80" i="13"/>
  <c r="AO80" i="13"/>
  <c r="AP80" i="13"/>
  <c r="AV39" i="13" s="1"/>
  <c r="AQ80" i="13"/>
  <c r="AR80" i="13"/>
  <c r="AX39" i="13" s="1"/>
  <c r="AS80" i="13"/>
  <c r="AY39" i="13" s="1"/>
  <c r="AT80" i="13"/>
  <c r="AZ39" i="13" s="1"/>
  <c r="AU80" i="13"/>
  <c r="BA39" i="13" s="1"/>
  <c r="AV80" i="13"/>
  <c r="BB39" i="13" s="1"/>
  <c r="AW80" i="13"/>
  <c r="BC39" i="13" s="1"/>
  <c r="AX80" i="13"/>
  <c r="BD39" i="13" s="1"/>
  <c r="AY80" i="13"/>
  <c r="BE39" i="13" s="1"/>
  <c r="AN81" i="13"/>
  <c r="AO81" i="13"/>
  <c r="AP81" i="13"/>
  <c r="AQ81" i="13"/>
  <c r="AW40" i="13" s="1"/>
  <c r="AR81" i="13"/>
  <c r="AS81" i="13"/>
  <c r="AY40" i="13" s="1"/>
  <c r="AT81" i="13"/>
  <c r="AZ40" i="13" s="1"/>
  <c r="AU81" i="13"/>
  <c r="BA40" i="13" s="1"/>
  <c r="AV81" i="13"/>
  <c r="BB40" i="13" s="1"/>
  <c r="AW81" i="13"/>
  <c r="BC40" i="13" s="1"/>
  <c r="AX81" i="13"/>
  <c r="AY81" i="13"/>
  <c r="BE40" i="13" s="1"/>
  <c r="AN82" i="13"/>
  <c r="AO82" i="13"/>
  <c r="AP82" i="13"/>
  <c r="AQ82" i="13"/>
  <c r="AW41" i="13" s="1"/>
  <c r="AR82" i="13"/>
  <c r="AS82" i="13"/>
  <c r="AT82" i="13"/>
  <c r="AZ41" i="13" s="1"/>
  <c r="AU82" i="13"/>
  <c r="BA41" i="13" s="1"/>
  <c r="AV82" i="13"/>
  <c r="BB41" i="13" s="1"/>
  <c r="AW82" i="13"/>
  <c r="BC41" i="13" s="1"/>
  <c r="AX82" i="13"/>
  <c r="BD41" i="13" s="1"/>
  <c r="AY82" i="13"/>
  <c r="BE41" i="13" s="1"/>
  <c r="AN83" i="13"/>
  <c r="AO83" i="13"/>
  <c r="AP83" i="13"/>
  <c r="AQ83" i="13"/>
  <c r="AW42" i="13" s="1"/>
  <c r="AR83" i="13"/>
  <c r="AX42" i="13" s="1"/>
  <c r="AS83" i="13"/>
  <c r="AT83" i="13"/>
  <c r="AU83" i="13"/>
  <c r="BA42" i="13" s="1"/>
  <c r="AV83" i="13"/>
  <c r="BB42" i="13" s="1"/>
  <c r="AW83" i="13"/>
  <c r="BC42" i="13" s="1"/>
  <c r="AX83" i="13"/>
  <c r="BD42" i="13" s="1"/>
  <c r="AY83" i="13"/>
  <c r="BE42" i="13" s="1"/>
  <c r="AN84" i="13"/>
  <c r="AO84" i="13"/>
  <c r="AP84" i="13"/>
  <c r="AQ84" i="13"/>
  <c r="AR84" i="13"/>
  <c r="AS84" i="13"/>
  <c r="AT84" i="13"/>
  <c r="AZ43" i="13" s="1"/>
  <c r="AU84" i="13"/>
  <c r="AV84" i="13"/>
  <c r="BB43" i="13" s="1"/>
  <c r="AW84" i="13"/>
  <c r="BC43" i="13" s="1"/>
  <c r="AX84" i="13"/>
  <c r="AY84" i="13"/>
  <c r="BE43" i="13" s="1"/>
  <c r="AN85" i="13"/>
  <c r="AO85" i="13"/>
  <c r="AP85" i="13"/>
  <c r="AQ85" i="13"/>
  <c r="AR85" i="13"/>
  <c r="AX44" i="13" s="1"/>
  <c r="AS85" i="13"/>
  <c r="AY44" i="13" s="1"/>
  <c r="AT85" i="13"/>
  <c r="AZ44" i="13" s="1"/>
  <c r="AU85" i="13"/>
  <c r="BA44" i="13" s="1"/>
  <c r="AV85" i="13"/>
  <c r="BB44" i="13" s="1"/>
  <c r="AW85" i="13"/>
  <c r="BC44" i="13" s="1"/>
  <c r="AX85" i="13"/>
  <c r="AY85" i="13"/>
  <c r="BE44" i="13" s="1"/>
  <c r="AN86" i="13"/>
  <c r="AO86" i="13"/>
  <c r="AP86" i="13"/>
  <c r="AQ86" i="13"/>
  <c r="AR86" i="13"/>
  <c r="AX45" i="13" s="1"/>
  <c r="AS86" i="13"/>
  <c r="AY45" i="13" s="1"/>
  <c r="AT86" i="13"/>
  <c r="AZ45" i="13" s="1"/>
  <c r="AU86" i="13"/>
  <c r="BA45" i="13" s="1"/>
  <c r="AV86" i="13"/>
  <c r="BB45" i="13" s="1"/>
  <c r="AW86" i="13"/>
  <c r="BC45" i="13" s="1"/>
  <c r="AX86" i="13"/>
  <c r="AY86" i="13"/>
  <c r="AN87" i="13"/>
  <c r="AO87" i="13"/>
  <c r="AP87" i="13"/>
  <c r="AQ87" i="13"/>
  <c r="AW46" i="13" s="1"/>
  <c r="AR87" i="13"/>
  <c r="AS87" i="13"/>
  <c r="AT87" i="13"/>
  <c r="AZ46" i="13" s="1"/>
  <c r="AU87" i="13"/>
  <c r="BA46" i="13" s="1"/>
  <c r="AV87" i="13"/>
  <c r="BB46" i="13" s="1"/>
  <c r="AW87" i="13"/>
  <c r="BC46" i="13" s="1"/>
  <c r="AX87" i="13"/>
  <c r="BD46" i="13" s="1"/>
  <c r="AY87" i="13"/>
  <c r="BE46" i="13" s="1"/>
  <c r="AN88" i="13"/>
  <c r="AO88" i="13"/>
  <c r="AP88" i="13"/>
  <c r="AQ88" i="13"/>
  <c r="AW47" i="13" s="1"/>
  <c r="AR88" i="13"/>
  <c r="AX47" i="13" s="1"/>
  <c r="AS88" i="13"/>
  <c r="AT88" i="13"/>
  <c r="AU88" i="13"/>
  <c r="BA47" i="13" s="1"/>
  <c r="AV88" i="13"/>
  <c r="BB47" i="13" s="1"/>
  <c r="AW88" i="13"/>
  <c r="BC47" i="13" s="1"/>
  <c r="AX88" i="13"/>
  <c r="BD47" i="13" s="1"/>
  <c r="AY88" i="13"/>
  <c r="BE47" i="13" s="1"/>
  <c r="AN89" i="13"/>
  <c r="AO89" i="13"/>
  <c r="AP89" i="13"/>
  <c r="AQ89" i="13"/>
  <c r="AR89" i="13"/>
  <c r="AX48" i="13" s="1"/>
  <c r="AS89" i="13"/>
  <c r="AT89" i="13"/>
  <c r="AZ48" i="13" s="1"/>
  <c r="AU89" i="13"/>
  <c r="BA48" i="13" s="1"/>
  <c r="AV89" i="13"/>
  <c r="BB48" i="13" s="1"/>
  <c r="AW89" i="13"/>
  <c r="BC48" i="13" s="1"/>
  <c r="AX89" i="13"/>
  <c r="AY89" i="13"/>
  <c r="BE48" i="13" s="1"/>
  <c r="AN90" i="13"/>
  <c r="AO90" i="13"/>
  <c r="AP90" i="13"/>
  <c r="AV49" i="13" s="1"/>
  <c r="AQ90" i="13"/>
  <c r="AR90" i="13"/>
  <c r="AX49" i="13" s="1"/>
  <c r="AS90" i="13"/>
  <c r="AY49" i="13" s="1"/>
  <c r="AT90" i="13"/>
  <c r="AZ49" i="13" s="1"/>
  <c r="AU90" i="13"/>
  <c r="BA49" i="13" s="1"/>
  <c r="AV90" i="13"/>
  <c r="BB49" i="13" s="1"/>
  <c r="AW90" i="13"/>
  <c r="BC49" i="13" s="1"/>
  <c r="AX90" i="13"/>
  <c r="AY90" i="13"/>
  <c r="BE49" i="13" s="1"/>
  <c r="AN91" i="13"/>
  <c r="AO91" i="13"/>
  <c r="AP91" i="13"/>
  <c r="AV50" i="13" s="1"/>
  <c r="AQ91" i="13"/>
  <c r="AW50" i="13" s="1"/>
  <c r="AR91" i="13"/>
  <c r="AS91" i="13"/>
  <c r="AT91" i="13"/>
  <c r="AZ50" i="13" s="1"/>
  <c r="AU91" i="13"/>
  <c r="BA50" i="13" s="1"/>
  <c r="AV91" i="13"/>
  <c r="BB50" i="13" s="1"/>
  <c r="AW91" i="13"/>
  <c r="BC50" i="13" s="1"/>
  <c r="AX91" i="13"/>
  <c r="BD50" i="13" s="1"/>
  <c r="AY91" i="13"/>
  <c r="BE50" i="13" s="1"/>
  <c r="AN92" i="13"/>
  <c r="AO92" i="13"/>
  <c r="AP92" i="13"/>
  <c r="AV51" i="13" s="1"/>
  <c r="AQ92" i="13"/>
  <c r="AR92" i="13"/>
  <c r="AS92" i="13"/>
  <c r="AT92" i="13"/>
  <c r="AZ51" i="13" s="1"/>
  <c r="AU92" i="13"/>
  <c r="BA51" i="13" s="1"/>
  <c r="AV92" i="13"/>
  <c r="BB51" i="13" s="1"/>
  <c r="AW92" i="13"/>
  <c r="BC51" i="13" s="1"/>
  <c r="AX92" i="13"/>
  <c r="BD51" i="13" s="1"/>
  <c r="AY92" i="13"/>
  <c r="BE51" i="13" s="1"/>
  <c r="AN93" i="13"/>
  <c r="AO93" i="13"/>
  <c r="AP93" i="13"/>
  <c r="AV52" i="13" s="1"/>
  <c r="AQ93" i="13"/>
  <c r="AW52" i="13" s="1"/>
  <c r="AR93" i="13"/>
  <c r="AS93" i="13"/>
  <c r="AT93" i="13"/>
  <c r="AZ52" i="13" s="1"/>
  <c r="AU93" i="13"/>
  <c r="BA52" i="13" s="1"/>
  <c r="AV93" i="13"/>
  <c r="BB52" i="13" s="1"/>
  <c r="AW93" i="13"/>
  <c r="BC52" i="13" s="1"/>
  <c r="AX93" i="13"/>
  <c r="BD52" i="13" s="1"/>
  <c r="AY93" i="13"/>
  <c r="BE52" i="13" s="1"/>
  <c r="AN94" i="13"/>
  <c r="AO94" i="13"/>
  <c r="AP94" i="13"/>
  <c r="AQ94" i="13"/>
  <c r="AW53" i="13" s="1"/>
  <c r="AR94" i="13"/>
  <c r="AS94" i="13"/>
  <c r="AT94" i="13"/>
  <c r="AU94" i="13"/>
  <c r="BA53" i="13" s="1"/>
  <c r="AV94" i="13"/>
  <c r="BB53" i="13" s="1"/>
  <c r="AW94" i="13"/>
  <c r="BC53" i="13" s="1"/>
  <c r="AX94" i="13"/>
  <c r="BD53" i="13" s="1"/>
  <c r="AY94" i="13"/>
  <c r="BE53" i="13" s="1"/>
  <c r="AN95" i="13"/>
  <c r="AO95" i="13"/>
  <c r="AP95" i="13"/>
  <c r="AV54" i="13" s="1"/>
  <c r="AQ95" i="13"/>
  <c r="AR95" i="13"/>
  <c r="AX54" i="13" s="1"/>
  <c r="AS95" i="13"/>
  <c r="AT95" i="13"/>
  <c r="AU95" i="13"/>
  <c r="BA54" i="13" s="1"/>
  <c r="AV95" i="13"/>
  <c r="BB54" i="13" s="1"/>
  <c r="AW95" i="13"/>
  <c r="BC54" i="13" s="1"/>
  <c r="AX95" i="13"/>
  <c r="BD54" i="13" s="1"/>
  <c r="AY95" i="13"/>
  <c r="BE54" i="13" s="1"/>
  <c r="AN96" i="13"/>
  <c r="AO96" i="13"/>
  <c r="AP96" i="13"/>
  <c r="AV55" i="13" s="1"/>
  <c r="AQ96" i="13"/>
  <c r="AW55" i="13" s="1"/>
  <c r="AR96" i="13"/>
  <c r="AX55" i="13" s="1"/>
  <c r="AS96" i="13"/>
  <c r="AY55" i="13" s="1"/>
  <c r="AT96" i="13"/>
  <c r="AU96" i="13"/>
  <c r="BA55" i="13" s="1"/>
  <c r="AV96" i="13"/>
  <c r="BB55" i="13" s="1"/>
  <c r="AW96" i="13"/>
  <c r="BC55" i="13" s="1"/>
  <c r="AX96" i="13"/>
  <c r="AY96" i="13"/>
  <c r="BE55" i="13" s="1"/>
  <c r="AN97" i="13"/>
  <c r="AO97" i="13"/>
  <c r="AP97" i="13"/>
  <c r="AQ97" i="13"/>
  <c r="AW56" i="13" s="1"/>
  <c r="AR97" i="13"/>
  <c r="AS97" i="13"/>
  <c r="AT97" i="13"/>
  <c r="AU97" i="13"/>
  <c r="BA56" i="13" s="1"/>
  <c r="AV97" i="13"/>
  <c r="BB56" i="13" s="1"/>
  <c r="AW97" i="13"/>
  <c r="BC56" i="13" s="1"/>
  <c r="AX97" i="13"/>
  <c r="BD56" i="13" s="1"/>
  <c r="AY97" i="13"/>
  <c r="BE56" i="13" s="1"/>
  <c r="AN98" i="13"/>
  <c r="AO98" i="13"/>
  <c r="AP98" i="13"/>
  <c r="AV57" i="13" s="1"/>
  <c r="AQ98" i="13"/>
  <c r="AR98" i="13"/>
  <c r="AX57" i="13" s="1"/>
  <c r="AS98" i="13"/>
  <c r="AY57" i="13" s="1"/>
  <c r="AT98" i="13"/>
  <c r="AZ57" i="13" s="1"/>
  <c r="AU98" i="13"/>
  <c r="AV98" i="13"/>
  <c r="BB57" i="13" s="1"/>
  <c r="AW98" i="13"/>
  <c r="BC57" i="13" s="1"/>
  <c r="AX98" i="13"/>
  <c r="AY98" i="13"/>
  <c r="BE57" i="13" s="1"/>
  <c r="AN99" i="13"/>
  <c r="AO99" i="13"/>
  <c r="AP99" i="13"/>
  <c r="AQ99" i="13"/>
  <c r="AW58" i="13" s="1"/>
  <c r="AR99" i="13"/>
  <c r="AS99" i="13"/>
  <c r="AT99" i="13"/>
  <c r="AZ58" i="13" s="1"/>
  <c r="AU99" i="13"/>
  <c r="BA58" i="13" s="1"/>
  <c r="AV99" i="13"/>
  <c r="BB58" i="13" s="1"/>
  <c r="AW99" i="13"/>
  <c r="BC58" i="13" s="1"/>
  <c r="AX99" i="13"/>
  <c r="BD58" i="13" s="1"/>
  <c r="AY99" i="13"/>
  <c r="BE58" i="13" s="1"/>
  <c r="AN100" i="13"/>
  <c r="AO100" i="13"/>
  <c r="AP100" i="13"/>
  <c r="AQ100" i="13"/>
  <c r="AW59" i="13" s="1"/>
  <c r="AR100" i="13"/>
  <c r="AX59" i="13" s="1"/>
  <c r="AS100" i="13"/>
  <c r="AT100" i="13"/>
  <c r="AZ59" i="13" s="1"/>
  <c r="AU100" i="13"/>
  <c r="AV100" i="13"/>
  <c r="BB59" i="13" s="1"/>
  <c r="AW100" i="13"/>
  <c r="BC59" i="13" s="1"/>
  <c r="AX100" i="13"/>
  <c r="BD59" i="13" s="1"/>
  <c r="AY100" i="13"/>
  <c r="BE59" i="13" s="1"/>
  <c r="AN101" i="13"/>
  <c r="AO101" i="13"/>
  <c r="AP101" i="13"/>
  <c r="AQ101" i="13"/>
  <c r="AW60" i="13" s="1"/>
  <c r="AR101" i="13"/>
  <c r="AX60" i="13" s="1"/>
  <c r="AS101" i="13"/>
  <c r="AY60" i="13" s="1"/>
  <c r="AT101" i="13"/>
  <c r="AZ60" i="13" s="1"/>
  <c r="AU101" i="13"/>
  <c r="BA60" i="13" s="1"/>
  <c r="AV101" i="13"/>
  <c r="BB60" i="13" s="1"/>
  <c r="AW101" i="13"/>
  <c r="BC60" i="13" s="1"/>
  <c r="AX101" i="13"/>
  <c r="BD60" i="13" s="1"/>
  <c r="AY101" i="13"/>
  <c r="AN102" i="13"/>
  <c r="AO102" i="13"/>
  <c r="AP102" i="13"/>
  <c r="AQ102" i="13"/>
  <c r="AW61" i="13" s="1"/>
  <c r="AR102" i="13"/>
  <c r="AX61" i="13" s="1"/>
  <c r="AS102" i="13"/>
  <c r="AT102" i="13"/>
  <c r="AZ61" i="13" s="1"/>
  <c r="AU102" i="13"/>
  <c r="BA61" i="13" s="1"/>
  <c r="AV102" i="13"/>
  <c r="BB61" i="13" s="1"/>
  <c r="AW102" i="13"/>
  <c r="BC61" i="13" s="1"/>
  <c r="AX102" i="13"/>
  <c r="BD61" i="13" s="1"/>
  <c r="AY102" i="13"/>
  <c r="BE61" i="13" s="1"/>
  <c r="AN103" i="13"/>
  <c r="AO103" i="13"/>
  <c r="AP103" i="13"/>
  <c r="AQ103" i="13"/>
  <c r="AW62" i="13" s="1"/>
  <c r="AR103" i="13"/>
  <c r="AX62" i="13" s="1"/>
  <c r="AS103" i="13"/>
  <c r="AY62" i="13" s="1"/>
  <c r="AT103" i="13"/>
  <c r="AZ62" i="13" s="1"/>
  <c r="AU103" i="13"/>
  <c r="BA62" i="13" s="1"/>
  <c r="AV103" i="13"/>
  <c r="AW103" i="13"/>
  <c r="BC62" i="13" s="1"/>
  <c r="AX103" i="13"/>
  <c r="AY103" i="13"/>
  <c r="BE62" i="13" s="1"/>
  <c r="AN104" i="13"/>
  <c r="AO104" i="13"/>
  <c r="AP104" i="13"/>
  <c r="AQ104" i="13"/>
  <c r="AR104" i="13"/>
  <c r="AS104" i="13"/>
  <c r="AT104" i="13"/>
  <c r="AU104" i="13"/>
  <c r="AV104" i="13"/>
  <c r="AW104" i="13"/>
  <c r="AX104" i="13"/>
  <c r="AY104" i="13"/>
  <c r="AN105" i="13"/>
  <c r="AO105" i="13"/>
  <c r="AP105" i="13"/>
  <c r="AQ105" i="13"/>
  <c r="AR105" i="13"/>
  <c r="AS105" i="13"/>
  <c r="AT105" i="13"/>
  <c r="AU105" i="13"/>
  <c r="AV105" i="13"/>
  <c r="AW105" i="13"/>
  <c r="AX105" i="13"/>
  <c r="AY105" i="13"/>
  <c r="AN106" i="13"/>
  <c r="AO106" i="13"/>
  <c r="AP106" i="13"/>
  <c r="AQ106" i="13"/>
  <c r="AR106" i="13"/>
  <c r="AS106" i="13"/>
  <c r="AT106" i="13"/>
  <c r="AU106" i="13"/>
  <c r="AV106" i="13"/>
  <c r="AW106" i="13"/>
  <c r="AX106" i="13"/>
  <c r="AY106" i="13"/>
  <c r="AN107" i="13"/>
  <c r="AO107" i="13"/>
  <c r="AP107" i="13"/>
  <c r="AQ107" i="13"/>
  <c r="AR107" i="13"/>
  <c r="AS107" i="13"/>
  <c r="AT107" i="13"/>
  <c r="AU107" i="13"/>
  <c r="AV107" i="13"/>
  <c r="AW107" i="13"/>
  <c r="AX107" i="13"/>
  <c r="AY107" i="13"/>
  <c r="AN108" i="13"/>
  <c r="AO108" i="13"/>
  <c r="AP108" i="13"/>
  <c r="AQ108" i="13"/>
  <c r="AR108" i="13"/>
  <c r="AS108" i="13"/>
  <c r="AT108" i="13"/>
  <c r="AU108" i="13"/>
  <c r="AV108" i="13"/>
  <c r="AW108" i="13"/>
  <c r="AX108" i="13"/>
  <c r="AY108" i="13"/>
  <c r="AN109" i="13"/>
  <c r="AO109" i="13"/>
  <c r="AP109" i="13"/>
  <c r="AQ109" i="13"/>
  <c r="AR109" i="13"/>
  <c r="AS109" i="13"/>
  <c r="AT109" i="13"/>
  <c r="AU109" i="13"/>
  <c r="AV109" i="13"/>
  <c r="AW109" i="13"/>
  <c r="AX109" i="13"/>
  <c r="AY109" i="13"/>
  <c r="AN110" i="13"/>
  <c r="AO110" i="13"/>
  <c r="AP110" i="13"/>
  <c r="AQ110" i="13"/>
  <c r="AR110" i="13"/>
  <c r="AS110" i="13"/>
  <c r="AT110" i="13"/>
  <c r="AU110" i="13"/>
  <c r="AV110" i="13"/>
  <c r="AW110" i="13"/>
  <c r="AX110" i="13"/>
  <c r="AY110" i="13"/>
  <c r="AN111" i="13"/>
  <c r="AO111" i="13"/>
  <c r="AP111" i="13"/>
  <c r="AQ111" i="13"/>
  <c r="AR111" i="13"/>
  <c r="AS111" i="13"/>
  <c r="AT111" i="13"/>
  <c r="AU111" i="13"/>
  <c r="AV111" i="13"/>
  <c r="AW111" i="13"/>
  <c r="AX111" i="13"/>
  <c r="AY111" i="13"/>
  <c r="AN112" i="13"/>
  <c r="AO112" i="13"/>
  <c r="AP112" i="13"/>
  <c r="AQ112" i="13"/>
  <c r="AR112" i="13"/>
  <c r="AS112" i="13"/>
  <c r="AT112" i="13"/>
  <c r="AU112" i="13"/>
  <c r="AV112" i="13"/>
  <c r="AW112" i="13"/>
  <c r="AX112" i="13"/>
  <c r="AY112" i="13"/>
  <c r="AN113" i="13"/>
  <c r="AO113" i="13"/>
  <c r="AP113" i="13"/>
  <c r="AQ113" i="13"/>
  <c r="AR113" i="13"/>
  <c r="AS113" i="13"/>
  <c r="AT113" i="13"/>
  <c r="AU113" i="13"/>
  <c r="AV113" i="13"/>
  <c r="AW113" i="13"/>
  <c r="AX113" i="13"/>
  <c r="AY113" i="13"/>
  <c r="AI77" i="13"/>
  <c r="AJ77" i="13"/>
  <c r="AP36" i="13" s="1"/>
  <c r="AK77" i="13"/>
  <c r="AL77" i="13"/>
  <c r="AM77" i="13"/>
  <c r="AS36" i="13" s="1"/>
  <c r="AI78" i="13"/>
  <c r="AO37" i="13" s="1"/>
  <c r="AJ78" i="13"/>
  <c r="AP37" i="13" s="1"/>
  <c r="AK78" i="13"/>
  <c r="AQ37" i="13" s="1"/>
  <c r="AL78" i="13"/>
  <c r="AR37" i="13" s="1"/>
  <c r="AM78" i="13"/>
  <c r="AS37" i="13" s="1"/>
  <c r="AI79" i="13"/>
  <c r="AO38" i="13" s="1"/>
  <c r="AJ79" i="13"/>
  <c r="AP38" i="13" s="1"/>
  <c r="AK79" i="13"/>
  <c r="AL79" i="13"/>
  <c r="AM79" i="13"/>
  <c r="AI80" i="13"/>
  <c r="AO39" i="13" s="1"/>
  <c r="AJ80" i="13"/>
  <c r="AK80" i="13"/>
  <c r="AL80" i="13"/>
  <c r="AR39" i="13" s="1"/>
  <c r="AM80" i="13"/>
  <c r="AS39" i="13" s="1"/>
  <c r="AI81" i="13"/>
  <c r="AO40" i="13" s="1"/>
  <c r="AJ81" i="13"/>
  <c r="AP40" i="13" s="1"/>
  <c r="AK81" i="13"/>
  <c r="AL81" i="13"/>
  <c r="AR40" i="13" s="1"/>
  <c r="AM81" i="13"/>
  <c r="AI82" i="13"/>
  <c r="AO41" i="13" s="1"/>
  <c r="AJ82" i="13"/>
  <c r="AK82" i="13"/>
  <c r="AL82" i="13"/>
  <c r="AR41" i="13" s="1"/>
  <c r="AM82" i="13"/>
  <c r="AI83" i="13"/>
  <c r="AO42" i="13" s="1"/>
  <c r="AJ83" i="13"/>
  <c r="AP42" i="13" s="1"/>
  <c r="AK83" i="13"/>
  <c r="AQ42" i="13" s="1"/>
  <c r="AL83" i="13"/>
  <c r="AR42" i="13" s="1"/>
  <c r="AM83" i="13"/>
  <c r="AS42" i="13" s="1"/>
  <c r="AI84" i="13"/>
  <c r="AO43" i="13" s="1"/>
  <c r="AJ84" i="13"/>
  <c r="AP43" i="13" s="1"/>
  <c r="AK84" i="13"/>
  <c r="AL84" i="13"/>
  <c r="AR43" i="13" s="1"/>
  <c r="AM84" i="13"/>
  <c r="AS43" i="13" s="1"/>
  <c r="AI85" i="13"/>
  <c r="AO44" i="13" s="1"/>
  <c r="AJ85" i="13"/>
  <c r="AP44" i="13" s="1"/>
  <c r="AK85" i="13"/>
  <c r="AL85" i="13"/>
  <c r="AR44" i="13" s="1"/>
  <c r="AM85" i="13"/>
  <c r="AS44" i="13" s="1"/>
  <c r="AI86" i="13"/>
  <c r="AO45" i="13" s="1"/>
  <c r="AJ86" i="13"/>
  <c r="AK86" i="13"/>
  <c r="AQ45" i="13" s="1"/>
  <c r="AL86" i="13"/>
  <c r="AM86" i="13"/>
  <c r="AS45" i="13" s="1"/>
  <c r="AI87" i="13"/>
  <c r="AO46" i="13" s="1"/>
  <c r="AJ87" i="13"/>
  <c r="AK87" i="13"/>
  <c r="AQ46" i="13" s="1"/>
  <c r="AL87" i="13"/>
  <c r="AM87" i="13"/>
  <c r="AS46" i="13" s="1"/>
  <c r="AI88" i="13"/>
  <c r="AO47" i="13" s="1"/>
  <c r="AJ88" i="13"/>
  <c r="AP47" i="13" s="1"/>
  <c r="AK88" i="13"/>
  <c r="AQ47" i="13" s="1"/>
  <c r="AL88" i="13"/>
  <c r="AM88" i="13"/>
  <c r="AS47" i="13" s="1"/>
  <c r="AI89" i="13"/>
  <c r="AO48" i="13" s="1"/>
  <c r="AJ89" i="13"/>
  <c r="AP48" i="13" s="1"/>
  <c r="AK89" i="13"/>
  <c r="AQ48" i="13" s="1"/>
  <c r="AL89" i="13"/>
  <c r="AR48" i="13" s="1"/>
  <c r="AM89" i="13"/>
  <c r="AI90" i="13"/>
  <c r="AO49" i="13" s="1"/>
  <c r="AJ90" i="13"/>
  <c r="AP49" i="13" s="1"/>
  <c r="AK90" i="13"/>
  <c r="AQ49" i="13" s="1"/>
  <c r="AL90" i="13"/>
  <c r="AR49" i="13" s="1"/>
  <c r="AM90" i="13"/>
  <c r="AS49" i="13" s="1"/>
  <c r="AI91" i="13"/>
  <c r="AJ91" i="13"/>
  <c r="AP50" i="13" s="1"/>
  <c r="AK91" i="13"/>
  <c r="AQ50" i="13" s="1"/>
  <c r="AL91" i="13"/>
  <c r="AM91" i="13"/>
  <c r="AI92" i="13"/>
  <c r="AO51" i="13" s="1"/>
  <c r="AJ92" i="13"/>
  <c r="AP51" i="13" s="1"/>
  <c r="AK92" i="13"/>
  <c r="AL92" i="13"/>
  <c r="AR51" i="13" s="1"/>
  <c r="AM92" i="13"/>
  <c r="AS51" i="13" s="1"/>
  <c r="AI93" i="13"/>
  <c r="AO52" i="13" s="1"/>
  <c r="AJ93" i="13"/>
  <c r="AP52" i="13" s="1"/>
  <c r="AK93" i="13"/>
  <c r="AL93" i="13"/>
  <c r="AR52" i="13" s="1"/>
  <c r="AM93" i="13"/>
  <c r="AI94" i="13"/>
  <c r="AO53" i="13" s="1"/>
  <c r="AJ94" i="13"/>
  <c r="AP53" i="13" s="1"/>
  <c r="AK94" i="13"/>
  <c r="AL94" i="13"/>
  <c r="AR53" i="13" s="1"/>
  <c r="AM94" i="13"/>
  <c r="AI95" i="13"/>
  <c r="AO54" i="13" s="1"/>
  <c r="AJ95" i="13"/>
  <c r="AP54" i="13" s="1"/>
  <c r="AK95" i="13"/>
  <c r="AQ54" i="13" s="1"/>
  <c r="AL95" i="13"/>
  <c r="AR54" i="13" s="1"/>
  <c r="AM95" i="13"/>
  <c r="AI96" i="13"/>
  <c r="AO55" i="13" s="1"/>
  <c r="AJ96" i="13"/>
  <c r="AK96" i="13"/>
  <c r="AQ55" i="13" s="1"/>
  <c r="AL96" i="13"/>
  <c r="AR55" i="13" s="1"/>
  <c r="AM96" i="13"/>
  <c r="AS55" i="13" s="1"/>
  <c r="AI97" i="13"/>
  <c r="AO56" i="13" s="1"/>
  <c r="AJ97" i="13"/>
  <c r="AP56" i="13" s="1"/>
  <c r="AK97" i="13"/>
  <c r="AQ56" i="13" s="1"/>
  <c r="AL97" i="13"/>
  <c r="AR56" i="13" s="1"/>
  <c r="AM97" i="13"/>
  <c r="AS56" i="13" s="1"/>
  <c r="AI98" i="13"/>
  <c r="AO57" i="13" s="1"/>
  <c r="AJ98" i="13"/>
  <c r="AP57" i="13" s="1"/>
  <c r="AK98" i="13"/>
  <c r="AQ57" i="13" s="1"/>
  <c r="AL98" i="13"/>
  <c r="AR57" i="13" s="1"/>
  <c r="AM98" i="13"/>
  <c r="AS57" i="13" s="1"/>
  <c r="AI99" i="13"/>
  <c r="AO58" i="13" s="1"/>
  <c r="AJ99" i="13"/>
  <c r="AP58" i="13" s="1"/>
  <c r="AK99" i="13"/>
  <c r="AL99" i="13"/>
  <c r="AM99" i="13"/>
  <c r="AS58" i="13" s="1"/>
  <c r="AI100" i="13"/>
  <c r="AO59" i="13" s="1"/>
  <c r="AJ100" i="13"/>
  <c r="AP59" i="13" s="1"/>
  <c r="AK100" i="13"/>
  <c r="AQ59" i="13" s="1"/>
  <c r="AL100" i="13"/>
  <c r="AM100" i="13"/>
  <c r="AS59" i="13" s="1"/>
  <c r="AI101" i="13"/>
  <c r="AO60" i="13" s="1"/>
  <c r="AJ101" i="13"/>
  <c r="AP60" i="13" s="1"/>
  <c r="AK101" i="13"/>
  <c r="AQ60" i="13" s="1"/>
  <c r="AL101" i="13"/>
  <c r="AM101" i="13"/>
  <c r="AS60" i="13" s="1"/>
  <c r="AI102" i="13"/>
  <c r="AJ102" i="13"/>
  <c r="AK102" i="13"/>
  <c r="AL102" i="13"/>
  <c r="AR61" i="13" s="1"/>
  <c r="AM102" i="13"/>
  <c r="AS61" i="13" s="1"/>
  <c r="AI103" i="13"/>
  <c r="AO62" i="13" s="1"/>
  <c r="AJ103" i="13"/>
  <c r="AK103" i="13"/>
  <c r="AL103" i="13"/>
  <c r="AM103" i="13"/>
  <c r="AS62" i="13" s="1"/>
  <c r="AI104" i="13"/>
  <c r="AJ104" i="13"/>
  <c r="AK104" i="13"/>
  <c r="AL104" i="13"/>
  <c r="AM104" i="13"/>
  <c r="AI105" i="13"/>
  <c r="AJ105" i="13"/>
  <c r="AK105" i="13"/>
  <c r="AL105" i="13"/>
  <c r="AM105" i="13"/>
  <c r="AI106" i="13"/>
  <c r="AJ106" i="13"/>
  <c r="AK106" i="13"/>
  <c r="AL106" i="13"/>
  <c r="AM106" i="13"/>
  <c r="AI107" i="13"/>
  <c r="AJ107" i="13"/>
  <c r="AK107" i="13"/>
  <c r="AL107" i="13"/>
  <c r="AM107" i="13"/>
  <c r="AI108" i="13"/>
  <c r="AJ108" i="13"/>
  <c r="AK108" i="13"/>
  <c r="AL108" i="13"/>
  <c r="AM108" i="13"/>
  <c r="AI109" i="13"/>
  <c r="AJ109" i="13"/>
  <c r="AK109" i="13"/>
  <c r="AL109" i="13"/>
  <c r="AM109" i="13"/>
  <c r="AI110" i="13"/>
  <c r="AJ110" i="13"/>
  <c r="AK110" i="13"/>
  <c r="AL110" i="13"/>
  <c r="AM110" i="13"/>
  <c r="AI111" i="13"/>
  <c r="AJ111" i="13"/>
  <c r="AK111" i="13"/>
  <c r="AL111" i="13"/>
  <c r="AM111" i="13"/>
  <c r="AI112" i="13"/>
  <c r="AJ112" i="13"/>
  <c r="AK112" i="13"/>
  <c r="AL112" i="13"/>
  <c r="AM112" i="13"/>
  <c r="AI113" i="13"/>
  <c r="AJ113" i="13"/>
  <c r="AK113" i="13"/>
  <c r="AL113" i="13"/>
  <c r="AM113" i="13"/>
  <c r="AE77" i="13"/>
  <c r="AK36" i="13" s="1"/>
  <c r="AF77" i="13"/>
  <c r="AL36" i="13" s="1"/>
  <c r="AG77" i="13"/>
  <c r="AM36" i="13" s="1"/>
  <c r="AH77" i="13"/>
  <c r="AN36" i="13" s="1"/>
  <c r="AE78" i="13"/>
  <c r="AF78" i="13"/>
  <c r="AL37" i="13" s="1"/>
  <c r="AG78" i="13"/>
  <c r="AM37" i="13" s="1"/>
  <c r="AH78" i="13"/>
  <c r="AE79" i="13"/>
  <c r="AK38" i="13" s="1"/>
  <c r="AF79" i="13"/>
  <c r="AL38" i="13" s="1"/>
  <c r="AG79" i="13"/>
  <c r="AM38" i="13" s="1"/>
  <c r="AH79" i="13"/>
  <c r="AN38" i="13" s="1"/>
  <c r="AE80" i="13"/>
  <c r="AF80" i="13"/>
  <c r="AL39" i="13" s="1"/>
  <c r="AG80" i="13"/>
  <c r="AM39" i="13" s="1"/>
  <c r="AH80" i="13"/>
  <c r="AN39" i="13" s="1"/>
  <c r="AE81" i="13"/>
  <c r="AK40" i="13" s="1"/>
  <c r="AF81" i="13"/>
  <c r="AG81" i="13"/>
  <c r="AM40" i="13" s="1"/>
  <c r="AH81" i="13"/>
  <c r="AN40" i="13" s="1"/>
  <c r="AE82" i="13"/>
  <c r="AK41" i="13" s="1"/>
  <c r="AF82" i="13"/>
  <c r="AL41" i="13" s="1"/>
  <c r="AG82" i="13"/>
  <c r="AM41" i="13" s="1"/>
  <c r="AH82" i="13"/>
  <c r="AN41" i="13" s="1"/>
  <c r="AE83" i="13"/>
  <c r="AK42" i="13" s="1"/>
  <c r="AF83" i="13"/>
  <c r="AG83" i="13"/>
  <c r="AH83" i="13"/>
  <c r="AN42" i="13" s="1"/>
  <c r="AE84" i="13"/>
  <c r="AF84" i="13"/>
  <c r="AL43" i="13" s="1"/>
  <c r="AG84" i="13"/>
  <c r="AH84" i="13"/>
  <c r="AE85" i="13"/>
  <c r="AF85" i="13"/>
  <c r="AG85" i="13"/>
  <c r="AM44" i="13" s="1"/>
  <c r="AH85" i="13"/>
  <c r="AN44" i="13" s="1"/>
  <c r="AE86" i="13"/>
  <c r="AF86" i="13"/>
  <c r="AG86" i="13"/>
  <c r="AM45" i="13" s="1"/>
  <c r="AH86" i="13"/>
  <c r="AN45" i="13" s="1"/>
  <c r="AE87" i="13"/>
  <c r="AF87" i="13"/>
  <c r="AG87" i="13"/>
  <c r="AM46" i="13" s="1"/>
  <c r="AH87" i="13"/>
  <c r="AE88" i="13"/>
  <c r="AF88" i="13"/>
  <c r="AL47" i="13" s="1"/>
  <c r="AG88" i="13"/>
  <c r="AM47" i="13" s="1"/>
  <c r="AH88" i="13"/>
  <c r="AN47" i="13" s="1"/>
  <c r="AE89" i="13"/>
  <c r="AF89" i="13"/>
  <c r="AG89" i="13"/>
  <c r="AM48" i="13" s="1"/>
  <c r="AH89" i="13"/>
  <c r="AN48" i="13" s="1"/>
  <c r="AE90" i="13"/>
  <c r="AF90" i="13"/>
  <c r="AL49" i="13" s="1"/>
  <c r="AG90" i="13"/>
  <c r="AH90" i="13"/>
  <c r="AN49" i="13" s="1"/>
  <c r="AE91" i="13"/>
  <c r="AK50" i="13" s="1"/>
  <c r="AF91" i="13"/>
  <c r="AL50" i="13" s="1"/>
  <c r="AG91" i="13"/>
  <c r="AM50" i="13" s="1"/>
  <c r="AH91" i="13"/>
  <c r="AN50" i="13" s="1"/>
  <c r="AE92" i="13"/>
  <c r="AK51" i="13" s="1"/>
  <c r="AF92" i="13"/>
  <c r="AG92" i="13"/>
  <c r="AM51" i="13" s="1"/>
  <c r="AH92" i="13"/>
  <c r="AN51" i="13" s="1"/>
  <c r="AE93" i="13"/>
  <c r="AF93" i="13"/>
  <c r="AL52" i="13" s="1"/>
  <c r="AG93" i="13"/>
  <c r="AH93" i="13"/>
  <c r="AE94" i="13"/>
  <c r="AK53" i="13" s="1"/>
  <c r="AF94" i="13"/>
  <c r="AL53" i="13" s="1"/>
  <c r="AG94" i="13"/>
  <c r="AM53" i="13" s="1"/>
  <c r="AH94" i="13"/>
  <c r="AN53" i="13" s="1"/>
  <c r="AE95" i="13"/>
  <c r="AF95" i="13"/>
  <c r="AL54" i="13" s="1"/>
  <c r="AG95" i="13"/>
  <c r="AH95" i="13"/>
  <c r="AN54" i="13" s="1"/>
  <c r="AE96" i="13"/>
  <c r="AF96" i="13"/>
  <c r="AL55" i="13" s="1"/>
  <c r="AG96" i="13"/>
  <c r="AM55" i="13" s="1"/>
  <c r="AH96" i="13"/>
  <c r="AN55" i="13" s="1"/>
  <c r="AE97" i="13"/>
  <c r="AK56" i="13" s="1"/>
  <c r="AF97" i="13"/>
  <c r="AL56" i="13" s="1"/>
  <c r="AG97" i="13"/>
  <c r="AM56" i="13" s="1"/>
  <c r="AH97" i="13"/>
  <c r="AN56" i="13" s="1"/>
  <c r="AE98" i="13"/>
  <c r="AK57" i="13" s="1"/>
  <c r="AF98" i="13"/>
  <c r="AL57" i="13" s="1"/>
  <c r="AG98" i="13"/>
  <c r="AM57" i="13" s="1"/>
  <c r="AH98" i="13"/>
  <c r="AN57" i="13" s="1"/>
  <c r="AE99" i="13"/>
  <c r="AF99" i="13"/>
  <c r="AL58" i="13" s="1"/>
  <c r="AG99" i="13"/>
  <c r="AM58" i="13" s="1"/>
  <c r="AH99" i="13"/>
  <c r="AN58" i="13" s="1"/>
  <c r="AE100" i="13"/>
  <c r="AK59" i="13" s="1"/>
  <c r="AF100" i="13"/>
  <c r="AL59" i="13" s="1"/>
  <c r="AG100" i="13"/>
  <c r="AM59" i="13" s="1"/>
  <c r="AH100" i="13"/>
  <c r="AN59" i="13" s="1"/>
  <c r="AE101" i="13"/>
  <c r="AF101" i="13"/>
  <c r="AL60" i="13" s="1"/>
  <c r="AG101" i="13"/>
  <c r="AM60" i="13" s="1"/>
  <c r="AH101" i="13"/>
  <c r="AN60" i="13" s="1"/>
  <c r="AE102" i="13"/>
  <c r="AF102" i="13"/>
  <c r="AL61" i="13" s="1"/>
  <c r="AG102" i="13"/>
  <c r="AH102" i="13"/>
  <c r="AE103" i="13"/>
  <c r="AF103" i="13"/>
  <c r="AL62" i="13" s="1"/>
  <c r="AG103" i="13"/>
  <c r="AM62" i="13" s="1"/>
  <c r="AH103" i="13"/>
  <c r="AN62" i="13" s="1"/>
  <c r="AE104" i="13"/>
  <c r="AF104" i="13"/>
  <c r="AG104" i="13"/>
  <c r="AH104" i="13"/>
  <c r="AE105" i="13"/>
  <c r="AF105" i="13"/>
  <c r="AG105" i="13"/>
  <c r="AH105" i="13"/>
  <c r="AE106" i="13"/>
  <c r="AF106" i="13"/>
  <c r="AG106" i="13"/>
  <c r="AH106" i="13"/>
  <c r="AE107" i="13"/>
  <c r="AF107" i="13"/>
  <c r="AG107" i="13"/>
  <c r="AH107" i="13"/>
  <c r="AE108" i="13"/>
  <c r="AF108" i="13"/>
  <c r="AG108" i="13"/>
  <c r="AH108" i="13"/>
  <c r="AE109" i="13"/>
  <c r="AF109" i="13"/>
  <c r="AG109" i="13"/>
  <c r="AH109" i="13"/>
  <c r="AE110" i="13"/>
  <c r="AF110" i="13"/>
  <c r="AG110" i="13"/>
  <c r="AH110" i="13"/>
  <c r="AE111" i="13"/>
  <c r="AF111" i="13"/>
  <c r="AG111" i="13"/>
  <c r="AH111" i="13"/>
  <c r="AE112" i="13"/>
  <c r="AF112" i="13"/>
  <c r="AG112" i="13"/>
  <c r="AH112" i="13"/>
  <c r="AE113" i="13"/>
  <c r="AF113" i="13"/>
  <c r="AG113" i="13"/>
  <c r="AH113" i="13"/>
  <c r="AD78" i="13"/>
  <c r="AJ37" i="13" s="1"/>
  <c r="AD79" i="13"/>
  <c r="AJ38" i="13" s="1"/>
  <c r="AD80" i="13"/>
  <c r="AD81" i="13"/>
  <c r="AJ40" i="13" s="1"/>
  <c r="AD82" i="13"/>
  <c r="AD83" i="13"/>
  <c r="AJ42" i="13" s="1"/>
  <c r="AD84" i="13"/>
  <c r="AD85" i="13"/>
  <c r="AJ44" i="13" s="1"/>
  <c r="AD86" i="13"/>
  <c r="AJ45" i="13" s="1"/>
  <c r="AD87" i="13"/>
  <c r="AJ46" i="13" s="1"/>
  <c r="AD88" i="13"/>
  <c r="AJ47" i="13" s="1"/>
  <c r="AD89" i="13"/>
  <c r="AJ48" i="13" s="1"/>
  <c r="AD90" i="13"/>
  <c r="AJ49" i="13" s="1"/>
  <c r="AD91" i="13"/>
  <c r="AD92" i="13"/>
  <c r="AJ51" i="13" s="1"/>
  <c r="AD93" i="13"/>
  <c r="AD94" i="13"/>
  <c r="AD95" i="13"/>
  <c r="AJ54" i="13" s="1"/>
  <c r="AD96" i="13"/>
  <c r="AJ55" i="13" s="1"/>
  <c r="AD97" i="13"/>
  <c r="AJ56" i="13" s="1"/>
  <c r="AD98" i="13"/>
  <c r="AJ57" i="13" s="1"/>
  <c r="AD99" i="13"/>
  <c r="AJ58" i="13" s="1"/>
  <c r="AD100" i="13"/>
  <c r="AD101" i="13"/>
  <c r="AJ60" i="13" s="1"/>
  <c r="AD102" i="13"/>
  <c r="AD103" i="13"/>
  <c r="AD104" i="13"/>
  <c r="AD105" i="13"/>
  <c r="AD106" i="13"/>
  <c r="AD107" i="13"/>
  <c r="AD108" i="13"/>
  <c r="AD109" i="13"/>
  <c r="AD110" i="13"/>
  <c r="AD111" i="13"/>
  <c r="AD112" i="13"/>
  <c r="AD113" i="13"/>
  <c r="AD77" i="13"/>
  <c r="AB78" i="13"/>
  <c r="AI37" i="13" s="1"/>
  <c r="AB79" i="13"/>
  <c r="AI38" i="13" s="1"/>
  <c r="AB80" i="13"/>
  <c r="AI39" i="13" s="1"/>
  <c r="AB81" i="13"/>
  <c r="AI40" i="13" s="1"/>
  <c r="AB82" i="13"/>
  <c r="AI41" i="13" s="1"/>
  <c r="AB83" i="13"/>
  <c r="AI42" i="13" s="1"/>
  <c r="AB84" i="13"/>
  <c r="AI43" i="13" s="1"/>
  <c r="AB85" i="13"/>
  <c r="AB86" i="13"/>
  <c r="AI45" i="13" s="1"/>
  <c r="AB87" i="13"/>
  <c r="AI46" i="13" s="1"/>
  <c r="AB88" i="13"/>
  <c r="AI47" i="13" s="1"/>
  <c r="AB89" i="13"/>
  <c r="AI48" i="13" s="1"/>
  <c r="AB90" i="13"/>
  <c r="AI49" i="13" s="1"/>
  <c r="AB91" i="13"/>
  <c r="AB92" i="13"/>
  <c r="AB93" i="13"/>
  <c r="AB94" i="13"/>
  <c r="AB95" i="13"/>
  <c r="AB96" i="13"/>
  <c r="AI55" i="13" s="1"/>
  <c r="AB97" i="13"/>
  <c r="AB98" i="13"/>
  <c r="AI57" i="13" s="1"/>
  <c r="AB99" i="13"/>
  <c r="AI58" i="13" s="1"/>
  <c r="AB100" i="13"/>
  <c r="AI59" i="13" s="1"/>
  <c r="AB101" i="13"/>
  <c r="AI60" i="13" s="1"/>
  <c r="AB102" i="13"/>
  <c r="AB103" i="13"/>
  <c r="AB104" i="13"/>
  <c r="AB105" i="13"/>
  <c r="AB106" i="13"/>
  <c r="AB107" i="13"/>
  <c r="AB108" i="13"/>
  <c r="AB109" i="13"/>
  <c r="AB110" i="13"/>
  <c r="AB111" i="13"/>
  <c r="AB112" i="13"/>
  <c r="AB113" i="13"/>
  <c r="AB77" i="13"/>
  <c r="Z78" i="13"/>
  <c r="AH37" i="13" s="1"/>
  <c r="Z79" i="13"/>
  <c r="AH38" i="13" s="1"/>
  <c r="Z80" i="13"/>
  <c r="Z81" i="13"/>
  <c r="AH40" i="13" s="1"/>
  <c r="Z82" i="13"/>
  <c r="AH41" i="13" s="1"/>
  <c r="Z83" i="13"/>
  <c r="AH42" i="13" s="1"/>
  <c r="Z84" i="13"/>
  <c r="AH43" i="13" s="1"/>
  <c r="Z85" i="13"/>
  <c r="Z86" i="13"/>
  <c r="AH45" i="13" s="1"/>
  <c r="Z87" i="13"/>
  <c r="AH46" i="13" s="1"/>
  <c r="Z88" i="13"/>
  <c r="Z89" i="13"/>
  <c r="Z90" i="13"/>
  <c r="Z91" i="13"/>
  <c r="Z92" i="13"/>
  <c r="Z93" i="13"/>
  <c r="AH52" i="13" s="1"/>
  <c r="Z94" i="13"/>
  <c r="Z95" i="13"/>
  <c r="AH54" i="13" s="1"/>
  <c r="Z96" i="13"/>
  <c r="AH55" i="13" s="1"/>
  <c r="Z97" i="13"/>
  <c r="AH56" i="13" s="1"/>
  <c r="Z98" i="13"/>
  <c r="AH57" i="13" s="1"/>
  <c r="Z99" i="13"/>
  <c r="AH58" i="13" s="1"/>
  <c r="Z100" i="13"/>
  <c r="AH59" i="13" s="1"/>
  <c r="Z101" i="13"/>
  <c r="AH60" i="13" s="1"/>
  <c r="Z102" i="13"/>
  <c r="Z103" i="13"/>
  <c r="Z104" i="13"/>
  <c r="Z105" i="13"/>
  <c r="Z106" i="13"/>
  <c r="Z107" i="13"/>
  <c r="Z108" i="13"/>
  <c r="Z109" i="13"/>
  <c r="Z110" i="13"/>
  <c r="Z111" i="13"/>
  <c r="Z112" i="13"/>
  <c r="Z113" i="13"/>
  <c r="Z77" i="13"/>
  <c r="AH36" i="13" s="1"/>
  <c r="T78" i="13"/>
  <c r="T79" i="13"/>
  <c r="T80" i="13"/>
  <c r="T81" i="13"/>
  <c r="AG40" i="13" s="1"/>
  <c r="T82" i="13"/>
  <c r="AG41" i="13" s="1"/>
  <c r="T83" i="13"/>
  <c r="T84" i="13"/>
  <c r="T85" i="13"/>
  <c r="AG44" i="13" s="1"/>
  <c r="T86" i="13"/>
  <c r="AG45" i="13" s="1"/>
  <c r="T87" i="13"/>
  <c r="T88" i="13"/>
  <c r="AG47" i="13" s="1"/>
  <c r="T89" i="13"/>
  <c r="AG48" i="13" s="1"/>
  <c r="T90" i="13"/>
  <c r="T91" i="13"/>
  <c r="T92" i="13"/>
  <c r="T93" i="13"/>
  <c r="AG52" i="13" s="1"/>
  <c r="T94" i="13"/>
  <c r="T95" i="13"/>
  <c r="T96" i="13"/>
  <c r="AG55" i="13" s="1"/>
  <c r="T97" i="13"/>
  <c r="AG56" i="13" s="1"/>
  <c r="T98" i="13"/>
  <c r="AG57" i="13" s="1"/>
  <c r="T99" i="13"/>
  <c r="AG58" i="13" s="1"/>
  <c r="T100" i="13"/>
  <c r="AG59" i="13" s="1"/>
  <c r="T101" i="13"/>
  <c r="AG60" i="13" s="1"/>
  <c r="T102" i="13"/>
  <c r="T103" i="13"/>
  <c r="T104" i="13"/>
  <c r="T105" i="13"/>
  <c r="T106" i="13"/>
  <c r="T107" i="13"/>
  <c r="T108" i="13"/>
  <c r="T109" i="13"/>
  <c r="T110" i="13"/>
  <c r="T111" i="13"/>
  <c r="T112" i="13"/>
  <c r="T113" i="13"/>
  <c r="T114" i="13"/>
  <c r="T77" i="13"/>
  <c r="AG36" i="13" s="1"/>
  <c r="Q89" i="13"/>
  <c r="AF48" i="13" s="1"/>
  <c r="Q90" i="13"/>
  <c r="AF49" i="13" s="1"/>
  <c r="Q91" i="13"/>
  <c r="AF50" i="13" s="1"/>
  <c r="Q92" i="13"/>
  <c r="AF51" i="13" s="1"/>
  <c r="Q93" i="13"/>
  <c r="Q94" i="13"/>
  <c r="AF53" i="13" s="1"/>
  <c r="Q95" i="13"/>
  <c r="AF54" i="13" s="1"/>
  <c r="Q96" i="13"/>
  <c r="Q97" i="13"/>
  <c r="Q98" i="13"/>
  <c r="AF57" i="13" s="1"/>
  <c r="Q99" i="13"/>
  <c r="Q100" i="13"/>
  <c r="AF59" i="13" s="1"/>
  <c r="Q101" i="13"/>
  <c r="AF60" i="13" s="1"/>
  <c r="Q102" i="13"/>
  <c r="AF61" i="13" s="1"/>
  <c r="Q103" i="13"/>
  <c r="AF62" i="13" s="1"/>
  <c r="Q104" i="13"/>
  <c r="Q105" i="13"/>
  <c r="Q106" i="13"/>
  <c r="Q107" i="13"/>
  <c r="Q108" i="13"/>
  <c r="Q109" i="13"/>
  <c r="Q110" i="13"/>
  <c r="Q111" i="13"/>
  <c r="Q112" i="13"/>
  <c r="Q113" i="13"/>
  <c r="Q78" i="13"/>
  <c r="AF37" i="13" s="1"/>
  <c r="Q79" i="13"/>
  <c r="AF38" i="13" s="1"/>
  <c r="Q80" i="13"/>
  <c r="Q81" i="13"/>
  <c r="AF40" i="13" s="1"/>
  <c r="Q82" i="13"/>
  <c r="AF41" i="13" s="1"/>
  <c r="Q83" i="13"/>
  <c r="AF42" i="13" s="1"/>
  <c r="Q84" i="13"/>
  <c r="Q85" i="13"/>
  <c r="AF44" i="13" s="1"/>
  <c r="Q86" i="13"/>
  <c r="AF45" i="13" s="1"/>
  <c r="Q87" i="13"/>
  <c r="AF46" i="13" s="1"/>
  <c r="Q88" i="13"/>
  <c r="AF47" i="13" s="1"/>
  <c r="Q77" i="13"/>
  <c r="AF36" i="13" s="1"/>
  <c r="N78" i="13"/>
  <c r="N79" i="13"/>
  <c r="AE38" i="13" s="1"/>
  <c r="N80" i="13"/>
  <c r="N81" i="13"/>
  <c r="N82" i="13"/>
  <c r="AE41" i="13" s="1"/>
  <c r="N83" i="13"/>
  <c r="AE42" i="13" s="1"/>
  <c r="N84" i="13"/>
  <c r="AE43" i="13" s="1"/>
  <c r="N85" i="13"/>
  <c r="AE44" i="13" s="1"/>
  <c r="N86" i="13"/>
  <c r="AE45" i="13" s="1"/>
  <c r="N87" i="13"/>
  <c r="AE46" i="13" s="1"/>
  <c r="N88" i="13"/>
  <c r="N89" i="13"/>
  <c r="AE48" i="13" s="1"/>
  <c r="N90" i="13"/>
  <c r="AE49" i="13" s="1"/>
  <c r="N91" i="13"/>
  <c r="N92" i="13"/>
  <c r="N93" i="13"/>
  <c r="AE52" i="13" s="1"/>
  <c r="N94" i="13"/>
  <c r="AE53" i="13" s="1"/>
  <c r="N95" i="13"/>
  <c r="AE54" i="13" s="1"/>
  <c r="N96" i="13"/>
  <c r="AE55" i="13" s="1"/>
  <c r="N97" i="13"/>
  <c r="AE56" i="13" s="1"/>
  <c r="N98" i="13"/>
  <c r="AE57" i="13" s="1"/>
  <c r="N99" i="13"/>
  <c r="N100" i="13"/>
  <c r="AE59" i="13" s="1"/>
  <c r="N101" i="13"/>
  <c r="AE60" i="13" s="1"/>
  <c r="N102" i="13"/>
  <c r="N103" i="13"/>
  <c r="AE62" i="13" s="1"/>
  <c r="N104" i="13"/>
  <c r="N105" i="13"/>
  <c r="N106" i="13"/>
  <c r="N107" i="13"/>
  <c r="N108" i="13"/>
  <c r="N109" i="13"/>
  <c r="N110" i="13"/>
  <c r="N111" i="13"/>
  <c r="N112" i="13"/>
  <c r="N113" i="13"/>
  <c r="N77" i="13"/>
  <c r="AE36" i="13" s="1"/>
  <c r="K84" i="13"/>
  <c r="AD43" i="13" s="1"/>
  <c r="K85" i="13"/>
  <c r="K86" i="13"/>
  <c r="K87" i="13"/>
  <c r="AD46" i="13" s="1"/>
  <c r="K88" i="13"/>
  <c r="AD47" i="13" s="1"/>
  <c r="K89" i="13"/>
  <c r="AD48" i="13" s="1"/>
  <c r="K90" i="13"/>
  <c r="AD49" i="13" s="1"/>
  <c r="K91" i="13"/>
  <c r="AD50" i="13" s="1"/>
  <c r="K92" i="13"/>
  <c r="AD51" i="13" s="1"/>
  <c r="K93" i="13"/>
  <c r="AD52" i="13" s="1"/>
  <c r="K94" i="13"/>
  <c r="AD53" i="13" s="1"/>
  <c r="K95" i="13"/>
  <c r="AD54" i="13" s="1"/>
  <c r="K96" i="13"/>
  <c r="AD55" i="13" s="1"/>
  <c r="K97" i="13"/>
  <c r="K98" i="13"/>
  <c r="K99" i="13"/>
  <c r="AD58" i="13" s="1"/>
  <c r="K100" i="13"/>
  <c r="AD59" i="13" s="1"/>
  <c r="K101" i="13"/>
  <c r="AD60" i="13" s="1"/>
  <c r="K102" i="13"/>
  <c r="K103" i="13"/>
  <c r="AD62" i="13" s="1"/>
  <c r="K104" i="13"/>
  <c r="K105" i="13"/>
  <c r="K106" i="13"/>
  <c r="K107" i="13"/>
  <c r="K108" i="13"/>
  <c r="K109" i="13"/>
  <c r="K110" i="13"/>
  <c r="K111" i="13"/>
  <c r="K112" i="13"/>
  <c r="K113" i="13"/>
  <c r="K78" i="13"/>
  <c r="K79" i="13"/>
  <c r="K80" i="13"/>
  <c r="K81" i="13"/>
  <c r="K82" i="13"/>
  <c r="K83" i="13"/>
  <c r="AD42" i="13" s="1"/>
  <c r="K77" i="13"/>
  <c r="AD36" i="13" s="1"/>
  <c r="E78" i="13"/>
  <c r="E79" i="13"/>
  <c r="AC38" i="13" s="1"/>
  <c r="E80" i="13"/>
  <c r="AC39" i="13" s="1"/>
  <c r="E81" i="13"/>
  <c r="AC40" i="13" s="1"/>
  <c r="E82" i="13"/>
  <c r="BA82" i="13" s="1"/>
  <c r="E83" i="13"/>
  <c r="AC42" i="13" s="1"/>
  <c r="E84" i="13"/>
  <c r="BA84" i="13" s="1"/>
  <c r="E85" i="13"/>
  <c r="E86" i="13"/>
  <c r="E87" i="13"/>
  <c r="E88" i="13"/>
  <c r="AC47" i="13" s="1"/>
  <c r="E89" i="13"/>
  <c r="BA89" i="13" s="1"/>
  <c r="E90" i="13"/>
  <c r="BA90" i="13" s="1"/>
  <c r="E91" i="13"/>
  <c r="AC50" i="13" s="1"/>
  <c r="E92" i="13"/>
  <c r="AC51" i="13" s="1"/>
  <c r="E93" i="13"/>
  <c r="AC52" i="13" s="1"/>
  <c r="E94" i="13"/>
  <c r="E95" i="13"/>
  <c r="AC54" i="13" s="1"/>
  <c r="E96" i="13"/>
  <c r="AC55" i="13" s="1"/>
  <c r="E97" i="13"/>
  <c r="BA97" i="13" s="1"/>
  <c r="E98" i="13"/>
  <c r="E99" i="13"/>
  <c r="AC58" i="13" s="1"/>
  <c r="E100" i="13"/>
  <c r="BA100" i="13" s="1"/>
  <c r="E101" i="13"/>
  <c r="AC60" i="13" s="1"/>
  <c r="E102" i="13"/>
  <c r="E103" i="13"/>
  <c r="AC62" i="13" s="1"/>
  <c r="E104" i="13"/>
  <c r="BA104" i="13" s="1"/>
  <c r="E105" i="13"/>
  <c r="BA105" i="13" s="1"/>
  <c r="E106" i="13"/>
  <c r="E107" i="13"/>
  <c r="BA107" i="13" s="1"/>
  <c r="E108" i="13"/>
  <c r="BA108" i="13" s="1"/>
  <c r="E109" i="13"/>
  <c r="E110" i="13"/>
  <c r="BA110" i="13" s="1"/>
  <c r="E111" i="13"/>
  <c r="BA111" i="13" s="1"/>
  <c r="E112" i="13"/>
  <c r="BA112" i="13" s="1"/>
  <c r="E113" i="13"/>
  <c r="BA113" i="13" s="1"/>
  <c r="E77" i="13"/>
  <c r="AC36" i="13" s="1"/>
  <c r="A78" i="13"/>
  <c r="AB37" i="13" s="1"/>
  <c r="A79" i="13"/>
  <c r="AB38" i="13" s="1"/>
  <c r="A80" i="13"/>
  <c r="AB39" i="13" s="1"/>
  <c r="A81" i="13"/>
  <c r="A82" i="13"/>
  <c r="AZ82" i="13" s="1"/>
  <c r="A83" i="13"/>
  <c r="AB42" i="13" s="1"/>
  <c r="A84" i="13"/>
  <c r="AB43" i="13" s="1"/>
  <c r="A85" i="13"/>
  <c r="AB44" i="13" s="1"/>
  <c r="A86" i="13"/>
  <c r="AB45" i="13" s="1"/>
  <c r="A87" i="13"/>
  <c r="AB46" i="13" s="1"/>
  <c r="A88" i="13"/>
  <c r="AB47" i="13" s="1"/>
  <c r="A89" i="13"/>
  <c r="AZ89" i="13" s="1"/>
  <c r="A90" i="13"/>
  <c r="AB49" i="13" s="1"/>
  <c r="A91" i="13"/>
  <c r="AB50" i="13" s="1"/>
  <c r="A92" i="13"/>
  <c r="AB51" i="13" s="1"/>
  <c r="A93" i="13"/>
  <c r="A94" i="13"/>
  <c r="A95" i="13"/>
  <c r="AB54" i="13" s="1"/>
  <c r="A96" i="13"/>
  <c r="AB55" i="13" s="1"/>
  <c r="A97" i="13"/>
  <c r="AB56" i="13" s="1"/>
  <c r="A98" i="13"/>
  <c r="AB57" i="13" s="1"/>
  <c r="A99" i="13"/>
  <c r="AB58" i="13" s="1"/>
  <c r="A100" i="13"/>
  <c r="AB59" i="13" s="1"/>
  <c r="A101" i="13"/>
  <c r="AZ101" i="13" s="1"/>
  <c r="A102" i="13"/>
  <c r="A103" i="13"/>
  <c r="AZ103" i="13" s="1"/>
  <c r="A104" i="13"/>
  <c r="A105" i="13"/>
  <c r="A106" i="13"/>
  <c r="AZ106" i="13" s="1"/>
  <c r="A107" i="13"/>
  <c r="AZ107" i="13" s="1"/>
  <c r="A108" i="13"/>
  <c r="AZ108" i="13" s="1"/>
  <c r="A109" i="13"/>
  <c r="AZ109" i="13" s="1"/>
  <c r="A110" i="13"/>
  <c r="A111" i="13"/>
  <c r="AZ111" i="13" s="1"/>
  <c r="A112" i="13"/>
  <c r="AZ112" i="13" s="1"/>
  <c r="A113" i="13"/>
  <c r="AZ113" i="13" s="1"/>
  <c r="A77" i="13"/>
  <c r="AZ77" i="13" s="1"/>
  <c r="X2" i="13"/>
  <c r="Y2" i="13"/>
  <c r="Z2" i="13"/>
  <c r="AA2" i="13"/>
  <c r="AB2" i="13"/>
  <c r="AC2" i="13"/>
  <c r="AD2" i="13"/>
  <c r="AE2" i="13"/>
  <c r="AF2" i="13"/>
  <c r="AG2" i="13"/>
  <c r="AH2" i="13"/>
  <c r="AI2" i="13"/>
  <c r="AJ2" i="13"/>
  <c r="AK2" i="13"/>
  <c r="AL2" i="13"/>
  <c r="AM2" i="13"/>
  <c r="AN2" i="13"/>
  <c r="AO2" i="13"/>
  <c r="AP2" i="13"/>
  <c r="AQ2" i="13"/>
  <c r="AR2" i="13"/>
  <c r="AS2" i="13"/>
  <c r="AT2" i="13"/>
  <c r="AU2" i="13"/>
  <c r="AV2" i="13"/>
  <c r="AW2" i="13"/>
  <c r="AX2" i="13"/>
  <c r="AY2" i="13"/>
  <c r="X3" i="13"/>
  <c r="Y3" i="13"/>
  <c r="Z3" i="13"/>
  <c r="AA3" i="13"/>
  <c r="AB3" i="13"/>
  <c r="AC3" i="13"/>
  <c r="AD3" i="13"/>
  <c r="AE3" i="13"/>
  <c r="AF3" i="13"/>
  <c r="AG3" i="13"/>
  <c r="AH3" i="13"/>
  <c r="AI3" i="13"/>
  <c r="AJ3" i="13"/>
  <c r="AK3" i="13"/>
  <c r="AL3" i="13"/>
  <c r="AM3" i="13"/>
  <c r="AN3" i="13"/>
  <c r="AO3" i="13"/>
  <c r="AP3" i="13"/>
  <c r="AQ3" i="13"/>
  <c r="AR3" i="13"/>
  <c r="AS3" i="13"/>
  <c r="AT3" i="13"/>
  <c r="AU3" i="13"/>
  <c r="AV3" i="13"/>
  <c r="AW3" i="13"/>
  <c r="AX3" i="13"/>
  <c r="AY3" i="13"/>
  <c r="X4" i="13"/>
  <c r="Y4" i="13"/>
  <c r="Z4" i="13"/>
  <c r="AA4" i="13"/>
  <c r="AB4" i="13"/>
  <c r="AC4" i="13"/>
  <c r="AD4" i="13"/>
  <c r="AE4" i="13"/>
  <c r="AF4" i="13"/>
  <c r="AG4" i="13"/>
  <c r="AH4" i="13"/>
  <c r="AI4" i="13"/>
  <c r="AJ4" i="13"/>
  <c r="AK4" i="13"/>
  <c r="AL4" i="13"/>
  <c r="AM4" i="13"/>
  <c r="AN4" i="13"/>
  <c r="AO4" i="13"/>
  <c r="AP4" i="13"/>
  <c r="AQ4" i="13"/>
  <c r="AR4" i="13"/>
  <c r="AS4" i="13"/>
  <c r="AT4" i="13"/>
  <c r="AU4" i="13"/>
  <c r="AV4" i="13"/>
  <c r="AW4" i="13"/>
  <c r="AX4" i="13"/>
  <c r="AY4" i="13"/>
  <c r="X5" i="13"/>
  <c r="Y5" i="13"/>
  <c r="Z5" i="13"/>
  <c r="AA5" i="13"/>
  <c r="AB5" i="13"/>
  <c r="AC5" i="13"/>
  <c r="AD5" i="13"/>
  <c r="AE5" i="13"/>
  <c r="AF5" i="13"/>
  <c r="AG5" i="13"/>
  <c r="AH5" i="13"/>
  <c r="AI5" i="13"/>
  <c r="AJ5" i="13"/>
  <c r="AK5" i="13"/>
  <c r="AL5" i="13"/>
  <c r="AM5" i="13"/>
  <c r="AN5" i="13"/>
  <c r="AO5" i="13"/>
  <c r="AP5" i="13"/>
  <c r="AQ5" i="13"/>
  <c r="AR5" i="13"/>
  <c r="AS5" i="13"/>
  <c r="AT5" i="13"/>
  <c r="AU5" i="13"/>
  <c r="AV5" i="13"/>
  <c r="AW5" i="13"/>
  <c r="AX5" i="13"/>
  <c r="AY5" i="13"/>
  <c r="X6" i="13"/>
  <c r="Y6" i="13"/>
  <c r="Z6" i="13"/>
  <c r="AA6" i="13"/>
  <c r="AB6" i="13"/>
  <c r="AC6" i="13"/>
  <c r="AD6" i="13"/>
  <c r="AE6" i="13"/>
  <c r="AF6" i="13"/>
  <c r="AG6" i="13"/>
  <c r="AH6" i="13"/>
  <c r="AI6" i="13"/>
  <c r="AJ6" i="13"/>
  <c r="AK6" i="13"/>
  <c r="AL6" i="13"/>
  <c r="AM6" i="13"/>
  <c r="AN6" i="13"/>
  <c r="AO6" i="13"/>
  <c r="AP6" i="13"/>
  <c r="AQ6" i="13"/>
  <c r="AR6" i="13"/>
  <c r="AS6" i="13"/>
  <c r="AT6" i="13"/>
  <c r="AU6" i="13"/>
  <c r="AV6" i="13"/>
  <c r="AW6" i="13"/>
  <c r="AX6" i="13"/>
  <c r="AY6" i="13"/>
  <c r="X7" i="13"/>
  <c r="Y7" i="13"/>
  <c r="Z7" i="13"/>
  <c r="AA7" i="13"/>
  <c r="AB7" i="13"/>
  <c r="AC7" i="13"/>
  <c r="AD7" i="13"/>
  <c r="AE7" i="13"/>
  <c r="AF7" i="13"/>
  <c r="AG7" i="13"/>
  <c r="AH7" i="13"/>
  <c r="AI7" i="13"/>
  <c r="AJ7" i="13"/>
  <c r="AK7" i="13"/>
  <c r="AL7" i="13"/>
  <c r="AM7" i="13"/>
  <c r="AN7" i="13"/>
  <c r="AO7" i="13"/>
  <c r="AP7" i="13"/>
  <c r="AQ7" i="13"/>
  <c r="AR7" i="13"/>
  <c r="AS7" i="13"/>
  <c r="AT7" i="13"/>
  <c r="AU7" i="13"/>
  <c r="AV7" i="13"/>
  <c r="AW7" i="13"/>
  <c r="AX7" i="13"/>
  <c r="AY7" i="13"/>
  <c r="Y8" i="13"/>
  <c r="Z8" i="13"/>
  <c r="AA8" i="13"/>
  <c r="AB8" i="13"/>
  <c r="AC8" i="13"/>
  <c r="AD8" i="13"/>
  <c r="AE8" i="13"/>
  <c r="AF8" i="13"/>
  <c r="AG8" i="13"/>
  <c r="AH8" i="13"/>
  <c r="AI8" i="13"/>
  <c r="AJ8" i="13"/>
  <c r="AK8" i="13"/>
  <c r="AL8" i="13"/>
  <c r="AM8" i="13"/>
  <c r="AN8" i="13"/>
  <c r="AO8" i="13"/>
  <c r="AP8" i="13"/>
  <c r="AQ8" i="13"/>
  <c r="AR8" i="13"/>
  <c r="AS8" i="13"/>
  <c r="AT8" i="13"/>
  <c r="AU8" i="13"/>
  <c r="AV8" i="13"/>
  <c r="AW8" i="13"/>
  <c r="AX8" i="13"/>
  <c r="AY8" i="13"/>
  <c r="Y9" i="13"/>
  <c r="Z9" i="13"/>
  <c r="AA9" i="13"/>
  <c r="AB9" i="13"/>
  <c r="AC9" i="13"/>
  <c r="AD9" i="13"/>
  <c r="AE9" i="13"/>
  <c r="AF9" i="13"/>
  <c r="AG9" i="13"/>
  <c r="AH9" i="13"/>
  <c r="AI9" i="13"/>
  <c r="AJ9" i="13"/>
  <c r="AK9" i="13"/>
  <c r="AL9" i="13"/>
  <c r="AM9" i="13"/>
  <c r="AN9" i="13"/>
  <c r="AO9" i="13"/>
  <c r="AP9" i="13"/>
  <c r="AQ9" i="13"/>
  <c r="AR9" i="13"/>
  <c r="AS9" i="13"/>
  <c r="AT9" i="13"/>
  <c r="AU9" i="13"/>
  <c r="AV9" i="13"/>
  <c r="AW9" i="13"/>
  <c r="AX9" i="13"/>
  <c r="AY9" i="13"/>
  <c r="Y10" i="13"/>
  <c r="Z10" i="13"/>
  <c r="AA10" i="13"/>
  <c r="AB10" i="13"/>
  <c r="AC10" i="13"/>
  <c r="AD10" i="13"/>
  <c r="AE10" i="13"/>
  <c r="AF10" i="13"/>
  <c r="AG10" i="13"/>
  <c r="AH10" i="13"/>
  <c r="AI10" i="13"/>
  <c r="AJ10" i="13"/>
  <c r="AK10" i="13"/>
  <c r="AL10" i="13"/>
  <c r="AM10" i="13"/>
  <c r="AN10" i="13"/>
  <c r="AO10" i="13"/>
  <c r="AP10" i="13"/>
  <c r="AQ10" i="13"/>
  <c r="AR10" i="13"/>
  <c r="AS10" i="13"/>
  <c r="AT10" i="13"/>
  <c r="AU10" i="13"/>
  <c r="AV10" i="13"/>
  <c r="AW10" i="13"/>
  <c r="AX10" i="13"/>
  <c r="AY10" i="13"/>
  <c r="Y11" i="13"/>
  <c r="Z11" i="13"/>
  <c r="AA11" i="13"/>
  <c r="AB11" i="13"/>
  <c r="AC11" i="13"/>
  <c r="AD11" i="13"/>
  <c r="AE11" i="13"/>
  <c r="AF11" i="13"/>
  <c r="AG11" i="13"/>
  <c r="AH11" i="13"/>
  <c r="AI11" i="13"/>
  <c r="AJ11" i="13"/>
  <c r="AK11" i="13"/>
  <c r="AL11" i="13"/>
  <c r="AM11" i="13"/>
  <c r="AN11" i="13"/>
  <c r="AO11" i="13"/>
  <c r="AP11" i="13"/>
  <c r="AQ11" i="13"/>
  <c r="AR11" i="13"/>
  <c r="AS11" i="13"/>
  <c r="AT11" i="13"/>
  <c r="AU11" i="13"/>
  <c r="AV11" i="13"/>
  <c r="AW11" i="13"/>
  <c r="AX11" i="13"/>
  <c r="AY11" i="13"/>
  <c r="Y12" i="13"/>
  <c r="Z12" i="13"/>
  <c r="AA12" i="13"/>
  <c r="AB12" i="13"/>
  <c r="AC12" i="13"/>
  <c r="AD12" i="13"/>
  <c r="AE12" i="13"/>
  <c r="AF12" i="13"/>
  <c r="AG12" i="13"/>
  <c r="AH12" i="13"/>
  <c r="AI12" i="13"/>
  <c r="AJ12" i="13"/>
  <c r="AK12" i="13"/>
  <c r="AL12" i="13"/>
  <c r="AM12" i="13"/>
  <c r="AN12" i="13"/>
  <c r="AO12" i="13"/>
  <c r="AP12" i="13"/>
  <c r="AQ12" i="13"/>
  <c r="AR12" i="13"/>
  <c r="AS12" i="13"/>
  <c r="AT12" i="13"/>
  <c r="AU12" i="13"/>
  <c r="AV12" i="13"/>
  <c r="AW12" i="13"/>
  <c r="AX12" i="13"/>
  <c r="AY12" i="13"/>
  <c r="X13" i="13"/>
  <c r="Y13" i="13"/>
  <c r="Z13" i="13"/>
  <c r="AA13" i="13"/>
  <c r="AB13" i="13"/>
  <c r="AC13" i="13"/>
  <c r="AD13" i="13"/>
  <c r="AE13" i="13"/>
  <c r="AF13" i="13"/>
  <c r="AG13" i="13"/>
  <c r="AH13" i="13"/>
  <c r="AI13" i="13"/>
  <c r="AJ13" i="13"/>
  <c r="AK13" i="13"/>
  <c r="AL13" i="13"/>
  <c r="AM13" i="13"/>
  <c r="AN13" i="13"/>
  <c r="AO13" i="13"/>
  <c r="AP13" i="13"/>
  <c r="AQ13" i="13"/>
  <c r="AR13" i="13"/>
  <c r="AS13" i="13"/>
  <c r="AT13" i="13"/>
  <c r="AU13" i="13"/>
  <c r="AV13" i="13"/>
  <c r="AW13" i="13"/>
  <c r="AX13" i="13"/>
  <c r="AY13" i="13"/>
  <c r="X14" i="13"/>
  <c r="Y14" i="13"/>
  <c r="Z14" i="13"/>
  <c r="AA14" i="13"/>
  <c r="AB14" i="13"/>
  <c r="AC14" i="13"/>
  <c r="AD14" i="13"/>
  <c r="AE14" i="13"/>
  <c r="AF14" i="13"/>
  <c r="AG14" i="13"/>
  <c r="AH14" i="13"/>
  <c r="AI14" i="13"/>
  <c r="AJ14" i="13"/>
  <c r="AK14" i="13"/>
  <c r="AL14" i="13"/>
  <c r="AM14" i="13"/>
  <c r="AN14" i="13"/>
  <c r="AO14" i="13"/>
  <c r="AP14" i="13"/>
  <c r="AQ14" i="13"/>
  <c r="AR14" i="13"/>
  <c r="AS14" i="13"/>
  <c r="AT14" i="13"/>
  <c r="AU14" i="13"/>
  <c r="AV14" i="13"/>
  <c r="AW14" i="13"/>
  <c r="AX14" i="13"/>
  <c r="AY14" i="13"/>
  <c r="X15" i="13"/>
  <c r="Y15" i="13"/>
  <c r="Z15" i="13"/>
  <c r="AA15" i="13"/>
  <c r="AB15" i="13"/>
  <c r="AC15" i="13"/>
  <c r="AD15" i="13"/>
  <c r="AE15" i="13"/>
  <c r="AF15" i="13"/>
  <c r="AG15" i="13"/>
  <c r="AH15" i="13"/>
  <c r="AI15" i="13"/>
  <c r="AJ15" i="13"/>
  <c r="AK15" i="13"/>
  <c r="AL15" i="13"/>
  <c r="AM15" i="13"/>
  <c r="AN15" i="13"/>
  <c r="AO15" i="13"/>
  <c r="AP15" i="13"/>
  <c r="AQ15" i="13"/>
  <c r="AR15" i="13"/>
  <c r="AS15" i="13"/>
  <c r="AT15" i="13"/>
  <c r="AU15" i="13"/>
  <c r="AV15" i="13"/>
  <c r="AW15" i="13"/>
  <c r="AX15" i="13"/>
  <c r="AY15" i="13"/>
  <c r="X16" i="13"/>
  <c r="Y16" i="13"/>
  <c r="Z16" i="13"/>
  <c r="AA16" i="13"/>
  <c r="AB16" i="13"/>
  <c r="AC16" i="13"/>
  <c r="AD16" i="13"/>
  <c r="AE16" i="13"/>
  <c r="AF16" i="13"/>
  <c r="AG16" i="13"/>
  <c r="AH16" i="13"/>
  <c r="AI16" i="13"/>
  <c r="AJ16" i="13"/>
  <c r="AK16" i="13"/>
  <c r="AL16" i="13"/>
  <c r="AM16" i="13"/>
  <c r="AN16" i="13"/>
  <c r="AO16" i="13"/>
  <c r="AP16" i="13"/>
  <c r="AQ16" i="13"/>
  <c r="AR16" i="13"/>
  <c r="AS16" i="13"/>
  <c r="AT16" i="13"/>
  <c r="AU16" i="13"/>
  <c r="AV16" i="13"/>
  <c r="AW16" i="13"/>
  <c r="AX16" i="13"/>
  <c r="AY16" i="13"/>
  <c r="X17" i="13"/>
  <c r="Y17" i="13"/>
  <c r="Z17" i="13"/>
  <c r="AA17" i="13"/>
  <c r="AB17" i="13"/>
  <c r="AC17" i="13"/>
  <c r="AD17" i="13"/>
  <c r="AE17" i="13"/>
  <c r="AF17" i="13"/>
  <c r="AG17" i="13"/>
  <c r="AH17" i="13"/>
  <c r="AI17" i="13"/>
  <c r="AJ17" i="13"/>
  <c r="AK17" i="13"/>
  <c r="AL17" i="13"/>
  <c r="AM17" i="13"/>
  <c r="AN17" i="13"/>
  <c r="AO17" i="13"/>
  <c r="AP17" i="13"/>
  <c r="AQ17" i="13"/>
  <c r="AR17" i="13"/>
  <c r="AS17" i="13"/>
  <c r="AT17" i="13"/>
  <c r="AU17" i="13"/>
  <c r="AV17" i="13"/>
  <c r="AW17" i="13"/>
  <c r="AX17" i="13"/>
  <c r="AY17" i="13"/>
  <c r="X18" i="13"/>
  <c r="Y18" i="13"/>
  <c r="Z18" i="13"/>
  <c r="AA18" i="13"/>
  <c r="AB18" i="13"/>
  <c r="AC18" i="13"/>
  <c r="AD18" i="13"/>
  <c r="AE18" i="13"/>
  <c r="AF18" i="13"/>
  <c r="AG18" i="13"/>
  <c r="AH18" i="13"/>
  <c r="AI18" i="13"/>
  <c r="AJ18" i="13"/>
  <c r="AK18" i="13"/>
  <c r="AL18" i="13"/>
  <c r="AM18" i="13"/>
  <c r="AN18" i="13"/>
  <c r="AO18" i="13"/>
  <c r="AP18" i="13"/>
  <c r="AQ18" i="13"/>
  <c r="AR18" i="13"/>
  <c r="AS18" i="13"/>
  <c r="AT18" i="13"/>
  <c r="AU18" i="13"/>
  <c r="AV18" i="13"/>
  <c r="AW18" i="13"/>
  <c r="AX18" i="13"/>
  <c r="AY18" i="13"/>
  <c r="X19" i="13"/>
  <c r="Y19" i="13"/>
  <c r="Z19" i="13"/>
  <c r="AA19" i="13"/>
  <c r="AB19" i="13"/>
  <c r="AC19" i="13"/>
  <c r="AD19" i="13"/>
  <c r="AE19" i="13"/>
  <c r="AF19" i="13"/>
  <c r="AG19" i="13"/>
  <c r="AH19" i="13"/>
  <c r="AI19" i="13"/>
  <c r="AJ19" i="13"/>
  <c r="AK19" i="13"/>
  <c r="AL19" i="13"/>
  <c r="AM19" i="13"/>
  <c r="AN19" i="13"/>
  <c r="AO19" i="13"/>
  <c r="AP19" i="13"/>
  <c r="AQ19" i="13"/>
  <c r="AR19" i="13"/>
  <c r="AS19" i="13"/>
  <c r="AT19" i="13"/>
  <c r="AU19" i="13"/>
  <c r="AV19" i="13"/>
  <c r="AW19" i="13"/>
  <c r="AX19" i="13"/>
  <c r="AY19" i="13"/>
  <c r="X20" i="13"/>
  <c r="Y20" i="13"/>
  <c r="Z20" i="13"/>
  <c r="AA20" i="13"/>
  <c r="AB20" i="13"/>
  <c r="AC20" i="13"/>
  <c r="AD20" i="13"/>
  <c r="AE20" i="13"/>
  <c r="AF20" i="13"/>
  <c r="AG20" i="13"/>
  <c r="AH20" i="13"/>
  <c r="AI20" i="13"/>
  <c r="AJ20" i="13"/>
  <c r="AK20" i="13"/>
  <c r="AL20" i="13"/>
  <c r="AM20" i="13"/>
  <c r="AN20" i="13"/>
  <c r="AO20" i="13"/>
  <c r="AP20" i="13"/>
  <c r="AQ20" i="13"/>
  <c r="AR20" i="13"/>
  <c r="AS20" i="13"/>
  <c r="AT20" i="13"/>
  <c r="AU20" i="13"/>
  <c r="AV20" i="13"/>
  <c r="AW20" i="13"/>
  <c r="AX20" i="13"/>
  <c r="AY20" i="13"/>
  <c r="X21" i="13"/>
  <c r="Y21" i="13"/>
  <c r="Z21" i="13"/>
  <c r="AA21" i="13"/>
  <c r="AB21" i="13"/>
  <c r="AC21" i="13"/>
  <c r="AD21" i="13"/>
  <c r="AE21" i="13"/>
  <c r="AF21" i="13"/>
  <c r="AG21" i="13"/>
  <c r="AH21" i="13"/>
  <c r="AI21" i="13"/>
  <c r="AJ21" i="13"/>
  <c r="AK21" i="13"/>
  <c r="AL21" i="13"/>
  <c r="AM21" i="13"/>
  <c r="AN21" i="13"/>
  <c r="AO21" i="13"/>
  <c r="AP21" i="13"/>
  <c r="AQ21" i="13"/>
  <c r="AR21" i="13"/>
  <c r="AS21" i="13"/>
  <c r="AT21" i="13"/>
  <c r="AU21" i="13"/>
  <c r="AV21" i="13"/>
  <c r="AW21" i="13"/>
  <c r="AX21" i="13"/>
  <c r="AY21" i="13"/>
  <c r="X22" i="13"/>
  <c r="Y22" i="13"/>
  <c r="Z22" i="13"/>
  <c r="AA22" i="13"/>
  <c r="AB22" i="13"/>
  <c r="AC22" i="13"/>
  <c r="AD22" i="13"/>
  <c r="AE22" i="13"/>
  <c r="AF22" i="13"/>
  <c r="AG22" i="13"/>
  <c r="AH22" i="13"/>
  <c r="AI22" i="13"/>
  <c r="AJ22" i="13"/>
  <c r="AK22" i="13"/>
  <c r="AL22" i="13"/>
  <c r="AM22" i="13"/>
  <c r="AN22" i="13"/>
  <c r="AO22" i="13"/>
  <c r="AP22" i="13"/>
  <c r="AQ22" i="13"/>
  <c r="AR22" i="13"/>
  <c r="AS22" i="13"/>
  <c r="AT22" i="13"/>
  <c r="AU22" i="13"/>
  <c r="AV22" i="13"/>
  <c r="AW22" i="13"/>
  <c r="AX22" i="13"/>
  <c r="AY22" i="13"/>
  <c r="X23" i="13"/>
  <c r="Y23" i="13"/>
  <c r="Z23" i="13"/>
  <c r="AA23" i="13"/>
  <c r="AB23" i="13"/>
  <c r="AC23" i="13"/>
  <c r="AD23" i="13"/>
  <c r="AE23" i="13"/>
  <c r="AF23" i="13"/>
  <c r="AG23" i="13"/>
  <c r="AH23" i="13"/>
  <c r="AI23" i="13"/>
  <c r="AJ23" i="13"/>
  <c r="AK23" i="13"/>
  <c r="AL23" i="13"/>
  <c r="AM23" i="13"/>
  <c r="AN23" i="13"/>
  <c r="AO23" i="13"/>
  <c r="AP23" i="13"/>
  <c r="AQ23" i="13"/>
  <c r="AR23" i="13"/>
  <c r="AS23" i="13"/>
  <c r="AT23" i="13"/>
  <c r="AU23" i="13"/>
  <c r="AV23" i="13"/>
  <c r="AW23" i="13"/>
  <c r="AX23" i="13"/>
  <c r="AY23" i="13"/>
  <c r="Y1" i="13"/>
  <c r="Z1" i="13"/>
  <c r="AA1" i="13"/>
  <c r="AB1" i="13"/>
  <c r="AC1" i="13"/>
  <c r="AD1" i="13"/>
  <c r="AE1" i="13"/>
  <c r="AF1" i="13"/>
  <c r="AG1" i="13"/>
  <c r="AH1" i="13"/>
  <c r="AI1" i="13"/>
  <c r="AJ1" i="13"/>
  <c r="AK1" i="13"/>
  <c r="AL1" i="13"/>
  <c r="AM1" i="13"/>
  <c r="AN1" i="13"/>
  <c r="AO1" i="13"/>
  <c r="AP1" i="13"/>
  <c r="AQ1" i="13"/>
  <c r="AR1" i="13"/>
  <c r="AS1" i="13"/>
  <c r="AT1" i="13"/>
  <c r="AU1" i="13"/>
  <c r="AV1" i="13"/>
  <c r="AW1" i="13"/>
  <c r="AX1" i="13"/>
  <c r="AY1" i="13"/>
  <c r="X1" i="13"/>
  <c r="AZ110" i="13"/>
  <c r="BA109" i="13"/>
  <c r="BA106" i="13"/>
  <c r="AZ105" i="13"/>
  <c r="AZ104" i="13"/>
  <c r="BA102" i="13"/>
  <c r="AZ102" i="13"/>
  <c r="BA98" i="13"/>
  <c r="AZ98" i="13"/>
  <c r="AZ97" i="13"/>
  <c r="BA96" i="13"/>
  <c r="BA94" i="13"/>
  <c r="AZ94" i="13"/>
  <c r="AZ93" i="13"/>
  <c r="BA92" i="13"/>
  <c r="AZ90" i="13"/>
  <c r="BA87" i="13"/>
  <c r="BA86" i="13"/>
  <c r="AZ86" i="13"/>
  <c r="BA85" i="13"/>
  <c r="AZ85" i="13"/>
  <c r="BA83" i="13"/>
  <c r="AZ83" i="13"/>
  <c r="AZ81" i="13"/>
  <c r="BA78" i="13"/>
  <c r="AZ78" i="13"/>
  <c r="BA77" i="13"/>
  <c r="BA76" i="13"/>
  <c r="AZ76" i="13"/>
  <c r="BA75" i="13"/>
  <c r="AZ75" i="13"/>
  <c r="BA74" i="13"/>
  <c r="AZ74" i="13"/>
  <c r="BA73" i="13"/>
  <c r="AZ73" i="13"/>
  <c r="BA72" i="13"/>
  <c r="AZ72" i="13"/>
  <c r="BA71" i="13"/>
  <c r="AZ71" i="13"/>
  <c r="BA70" i="13"/>
  <c r="AZ70" i="13"/>
  <c r="BA69" i="13"/>
  <c r="AZ69" i="13"/>
  <c r="BA68" i="13"/>
  <c r="AZ68" i="13"/>
  <c r="BA67" i="13"/>
  <c r="AZ67" i="13"/>
  <c r="AO66" i="13"/>
  <c r="AU25" i="13" s="1"/>
  <c r="AV25" i="13" s="1"/>
  <c r="AW25" i="13" s="1"/>
  <c r="BD62" i="13"/>
  <c r="BB62" i="13"/>
  <c r="AV62" i="13"/>
  <c r="AU62" i="13"/>
  <c r="AT62" i="13"/>
  <c r="AR62" i="13"/>
  <c r="AQ62" i="13"/>
  <c r="AP62" i="13"/>
  <c r="AK62" i="13"/>
  <c r="AJ62" i="13"/>
  <c r="AI62" i="13"/>
  <c r="AH62" i="13"/>
  <c r="AG62" i="13"/>
  <c r="AB62" i="13"/>
  <c r="AY61" i="13"/>
  <c r="AV61" i="13"/>
  <c r="AU61" i="13"/>
  <c r="AT61" i="13"/>
  <c r="AQ61" i="13"/>
  <c r="AP61" i="13"/>
  <c r="AO61" i="13"/>
  <c r="AN61" i="13"/>
  <c r="AM61" i="13"/>
  <c r="AK61" i="13"/>
  <c r="AJ61" i="13"/>
  <c r="AI61" i="13"/>
  <c r="AH61" i="13"/>
  <c r="AG61" i="13"/>
  <c r="AE61" i="13"/>
  <c r="AD61" i="13"/>
  <c r="AC61" i="13"/>
  <c r="AB61" i="13"/>
  <c r="BE60" i="13"/>
  <c r="AV60" i="13"/>
  <c r="AU60" i="13"/>
  <c r="AT60" i="13"/>
  <c r="AR60" i="13"/>
  <c r="AK60" i="13"/>
  <c r="BA59" i="13"/>
  <c r="AY59" i="13"/>
  <c r="AV59" i="13"/>
  <c r="AU59" i="13"/>
  <c r="AT59" i="13"/>
  <c r="AR59" i="13"/>
  <c r="AJ59" i="13"/>
  <c r="AY58" i="13"/>
  <c r="AX58" i="13"/>
  <c r="AV58" i="13"/>
  <c r="AU58" i="13"/>
  <c r="AT58" i="13"/>
  <c r="AR58" i="13"/>
  <c r="AQ58" i="13"/>
  <c r="AK58" i="13"/>
  <c r="AF58" i="13"/>
  <c r="AE58" i="13"/>
  <c r="BD57" i="13"/>
  <c r="BA57" i="13"/>
  <c r="AW57" i="13"/>
  <c r="AU57" i="13"/>
  <c r="AT57" i="13"/>
  <c r="AD57" i="13"/>
  <c r="AC57" i="13"/>
  <c r="AZ56" i="13"/>
  <c r="AY56" i="13"/>
  <c r="AX56" i="13"/>
  <c r="AV56" i="13"/>
  <c r="AU56" i="13"/>
  <c r="AT56" i="13"/>
  <c r="AI56" i="13"/>
  <c r="AF56" i="13"/>
  <c r="AD56" i="13"/>
  <c r="AC56" i="13"/>
  <c r="BD55" i="13"/>
  <c r="AZ55" i="13"/>
  <c r="AU55" i="13"/>
  <c r="AT55" i="13"/>
  <c r="AP55" i="13"/>
  <c r="AK55" i="13"/>
  <c r="AF55" i="13"/>
  <c r="AZ54" i="13"/>
  <c r="AY54" i="13"/>
  <c r="AW54" i="13"/>
  <c r="AU54" i="13"/>
  <c r="AT54" i="13"/>
  <c r="AS54" i="13"/>
  <c r="AM54" i="13"/>
  <c r="AK54" i="13"/>
  <c r="AI54" i="13"/>
  <c r="AG54" i="13"/>
  <c r="AZ53" i="13"/>
  <c r="AY53" i="13"/>
  <c r="AX53" i="13"/>
  <c r="AV53" i="13"/>
  <c r="AU53" i="13"/>
  <c r="AT53" i="13"/>
  <c r="AS53" i="13"/>
  <c r="AQ53" i="13"/>
  <c r="AJ53" i="13"/>
  <c r="AI53" i="13"/>
  <c r="AH53" i="13"/>
  <c r="AG53" i="13"/>
  <c r="AC53" i="13"/>
  <c r="AB53" i="13"/>
  <c r="AY52" i="13"/>
  <c r="AX52" i="13"/>
  <c r="AU52" i="13"/>
  <c r="AT52" i="13"/>
  <c r="AS52" i="13"/>
  <c r="AQ52" i="13"/>
  <c r="AN52" i="13"/>
  <c r="AM52" i="13"/>
  <c r="AK52" i="13"/>
  <c r="AJ52" i="13"/>
  <c r="AI52" i="13"/>
  <c r="AF52" i="13"/>
  <c r="AB52" i="13"/>
  <c r="AY51" i="13"/>
  <c r="AX51" i="13"/>
  <c r="AW51" i="13"/>
  <c r="AU51" i="13"/>
  <c r="AT51" i="13"/>
  <c r="AQ51" i="13"/>
  <c r="AL51" i="13"/>
  <c r="AI51" i="13"/>
  <c r="AH51" i="13"/>
  <c r="AG51" i="13"/>
  <c r="AE51" i="13"/>
  <c r="AY50" i="13"/>
  <c r="AX50" i="13"/>
  <c r="AU50" i="13"/>
  <c r="AT50" i="13"/>
  <c r="AS50" i="13"/>
  <c r="AR50" i="13"/>
  <c r="AO50" i="13"/>
  <c r="AJ50" i="13"/>
  <c r="AI50" i="13"/>
  <c r="AH50" i="13"/>
  <c r="AG50" i="13"/>
  <c r="AE50" i="13"/>
  <c r="BD49" i="13"/>
  <c r="AW49" i="13"/>
  <c r="AU49" i="13"/>
  <c r="AT49" i="13"/>
  <c r="AM49" i="13"/>
  <c r="AK49" i="13"/>
  <c r="AH49" i="13"/>
  <c r="AG49" i="13"/>
  <c r="BD48" i="13"/>
  <c r="AY48" i="13"/>
  <c r="AW48" i="13"/>
  <c r="AV48" i="13"/>
  <c r="AU48" i="13"/>
  <c r="AT48" i="13"/>
  <c r="AS48" i="13"/>
  <c r="AL48" i="13"/>
  <c r="AK48" i="13"/>
  <c r="AH48" i="13"/>
  <c r="AC48" i="13"/>
  <c r="AZ47" i="13"/>
  <c r="AY47" i="13"/>
  <c r="AV47" i="13"/>
  <c r="AU47" i="13"/>
  <c r="AT47" i="13"/>
  <c r="AR47" i="13"/>
  <c r="AK47" i="13"/>
  <c r="AH47" i="13"/>
  <c r="AE47" i="13"/>
  <c r="AY46" i="13"/>
  <c r="AX46" i="13"/>
  <c r="AV46" i="13"/>
  <c r="AU46" i="13"/>
  <c r="AT46" i="13"/>
  <c r="AR46" i="13"/>
  <c r="AP46" i="13"/>
  <c r="AN46" i="13"/>
  <c r="AL46" i="13"/>
  <c r="AK46" i="13"/>
  <c r="AG46" i="13"/>
  <c r="AC46" i="13"/>
  <c r="BE45" i="13"/>
  <c r="BD45" i="13"/>
  <c r="AW45" i="13"/>
  <c r="AV45" i="13"/>
  <c r="AU45" i="13"/>
  <c r="AT45" i="13"/>
  <c r="AR45" i="13"/>
  <c r="AP45" i="13"/>
  <c r="AL45" i="13"/>
  <c r="AK45" i="13"/>
  <c r="AD45" i="13"/>
  <c r="AC45" i="13"/>
  <c r="BD44" i="13"/>
  <c r="AW44" i="13"/>
  <c r="AV44" i="13"/>
  <c r="AU44" i="13"/>
  <c r="AT44" i="13"/>
  <c r="AQ44" i="13"/>
  <c r="AL44" i="13"/>
  <c r="AK44" i="13"/>
  <c r="AI44" i="13"/>
  <c r="AH44" i="13"/>
  <c r="AD44" i="13"/>
  <c r="AC44" i="13"/>
  <c r="BD43" i="13"/>
  <c r="BA43" i="13"/>
  <c r="AY43" i="13"/>
  <c r="AX43" i="13"/>
  <c r="AW43" i="13"/>
  <c r="AV43" i="13"/>
  <c r="AU43" i="13"/>
  <c r="AT43" i="13"/>
  <c r="AQ43" i="13"/>
  <c r="AN43" i="13"/>
  <c r="AM43" i="13"/>
  <c r="AK43" i="13"/>
  <c r="AJ43" i="13"/>
  <c r="AG43" i="13"/>
  <c r="AF43" i="13"/>
  <c r="AZ42" i="13"/>
  <c r="AY42" i="13"/>
  <c r="AV42" i="13"/>
  <c r="AU42" i="13"/>
  <c r="AT42" i="13"/>
  <c r="AM42" i="13"/>
  <c r="AL42" i="13"/>
  <c r="AG42" i="13"/>
  <c r="AY41" i="13"/>
  <c r="AX41" i="13"/>
  <c r="AV41" i="13"/>
  <c r="AU41" i="13"/>
  <c r="AT41" i="13"/>
  <c r="AS41" i="13"/>
  <c r="AQ41" i="13"/>
  <c r="AP41" i="13"/>
  <c r="AJ41" i="13"/>
  <c r="AD41" i="13"/>
  <c r="AC41" i="13"/>
  <c r="AB41" i="13"/>
  <c r="BD40" i="13"/>
  <c r="AX40" i="13"/>
  <c r="AV40" i="13"/>
  <c r="AU40" i="13"/>
  <c r="AT40" i="13"/>
  <c r="AS40" i="13"/>
  <c r="AQ40" i="13"/>
  <c r="AL40" i="13"/>
  <c r="AE40" i="13"/>
  <c r="AD40" i="13"/>
  <c r="AB40" i="13"/>
  <c r="AW39" i="13"/>
  <c r="AU39" i="13"/>
  <c r="AT39" i="13"/>
  <c r="AQ39" i="13"/>
  <c r="AP39" i="13"/>
  <c r="AK39" i="13"/>
  <c r="AJ39" i="13"/>
  <c r="AH39" i="13"/>
  <c r="AG39" i="13"/>
  <c r="AF39" i="13"/>
  <c r="AE39" i="13"/>
  <c r="AD39" i="13"/>
  <c r="AZ38" i="13"/>
  <c r="AY38" i="13"/>
  <c r="AW38" i="13"/>
  <c r="AV38" i="13"/>
  <c r="AU38" i="13"/>
  <c r="AT38" i="13"/>
  <c r="AS38" i="13"/>
  <c r="AR38" i="13"/>
  <c r="AQ38" i="13"/>
  <c r="AG38" i="13"/>
  <c r="AD38" i="13"/>
  <c r="AZ37" i="13"/>
  <c r="AY37" i="13"/>
  <c r="AX37" i="13"/>
  <c r="AV37" i="13"/>
  <c r="AU37" i="13"/>
  <c r="AT37" i="13"/>
  <c r="AN37" i="13"/>
  <c r="AK37" i="13"/>
  <c r="AG37" i="13"/>
  <c r="AE37" i="13"/>
  <c r="AD37" i="13"/>
  <c r="AC37" i="13"/>
  <c r="AZ36" i="13"/>
  <c r="AY36" i="13"/>
  <c r="AV36" i="13"/>
  <c r="AU36" i="13"/>
  <c r="AT36" i="13"/>
  <c r="AR36" i="13"/>
  <c r="AQ36" i="13"/>
  <c r="AO36" i="13"/>
  <c r="AJ36" i="13"/>
  <c r="AI36" i="13"/>
  <c r="BE35" i="13"/>
  <c r="BD35" i="13"/>
  <c r="BC35" i="13"/>
  <c r="BB35" i="13"/>
  <c r="BA35" i="13"/>
  <c r="AZ35" i="13"/>
  <c r="AY35" i="13"/>
  <c r="AX35" i="13"/>
  <c r="AW35" i="13"/>
  <c r="AV35" i="13"/>
  <c r="AU35" i="13"/>
  <c r="AT35" i="13"/>
  <c r="AS35" i="13"/>
  <c r="AR35" i="13"/>
  <c r="AQ35" i="13"/>
  <c r="AP35" i="13"/>
  <c r="AO35" i="13"/>
  <c r="AN35" i="13"/>
  <c r="AM35" i="13"/>
  <c r="AL35" i="13"/>
  <c r="AK35" i="13"/>
  <c r="AJ35" i="13"/>
  <c r="AI35" i="13"/>
  <c r="AH35" i="13"/>
  <c r="AG35" i="13"/>
  <c r="AF35" i="13"/>
  <c r="AE35" i="13"/>
  <c r="AD35" i="13"/>
  <c r="AC35" i="13"/>
  <c r="AB35" i="13"/>
  <c r="BE34" i="13"/>
  <c r="BD34" i="13"/>
  <c r="BC34" i="13"/>
  <c r="BB34" i="13"/>
  <c r="BA34" i="13"/>
  <c r="AZ34" i="13"/>
  <c r="AY34" i="13"/>
  <c r="AX34" i="13"/>
  <c r="AW34" i="13"/>
  <c r="AV34" i="13"/>
  <c r="AU34" i="13"/>
  <c r="AT34" i="13"/>
  <c r="AS34" i="13"/>
  <c r="AR34" i="13"/>
  <c r="AQ34" i="13"/>
  <c r="AP34" i="13"/>
  <c r="AO34" i="13"/>
  <c r="AN34" i="13"/>
  <c r="AM34" i="13"/>
  <c r="AL34" i="13"/>
  <c r="AK34" i="13"/>
  <c r="AJ34" i="13"/>
  <c r="AI34" i="13"/>
  <c r="AH34" i="13"/>
  <c r="AG34" i="13"/>
  <c r="AF34" i="13"/>
  <c r="AE34" i="13"/>
  <c r="AD34" i="13"/>
  <c r="AC34" i="13"/>
  <c r="AB34" i="13"/>
  <c r="BE33" i="13"/>
  <c r="BD33" i="13"/>
  <c r="BC33" i="13"/>
  <c r="BB33" i="13"/>
  <c r="BA33" i="13"/>
  <c r="AZ33" i="13"/>
  <c r="AY33" i="13"/>
  <c r="AX33" i="13"/>
  <c r="AW33" i="13"/>
  <c r="AV33" i="13"/>
  <c r="AU33" i="13"/>
  <c r="AT33" i="13"/>
  <c r="AS33" i="13"/>
  <c r="AR33" i="13"/>
  <c r="AQ33" i="13"/>
  <c r="AP33" i="13"/>
  <c r="AO33" i="13"/>
  <c r="AN33" i="13"/>
  <c r="AM33" i="13"/>
  <c r="AL33" i="13"/>
  <c r="AK33" i="13"/>
  <c r="AJ33" i="13"/>
  <c r="AI33" i="13"/>
  <c r="AH33" i="13"/>
  <c r="AG33" i="13"/>
  <c r="AF33" i="13"/>
  <c r="AE33" i="13"/>
  <c r="AD33" i="13"/>
  <c r="AC33" i="13"/>
  <c r="AB33" i="13"/>
  <c r="BE32" i="13"/>
  <c r="BD32" i="13"/>
  <c r="BC32" i="13"/>
  <c r="BB32" i="13"/>
  <c r="BA32" i="13"/>
  <c r="AZ32" i="13"/>
  <c r="AY32" i="13"/>
  <c r="AX32" i="13"/>
  <c r="AW32" i="13"/>
  <c r="AV32" i="13"/>
  <c r="AU32" i="13"/>
  <c r="AT32" i="13"/>
  <c r="AS32" i="13"/>
  <c r="AR32" i="13"/>
  <c r="AQ32" i="13"/>
  <c r="AP32" i="13"/>
  <c r="AO32" i="13"/>
  <c r="AN32" i="13"/>
  <c r="AM32" i="13"/>
  <c r="AL32" i="13"/>
  <c r="AK32" i="13"/>
  <c r="AJ32" i="13"/>
  <c r="AI32" i="13"/>
  <c r="AH32" i="13"/>
  <c r="AG32" i="13"/>
  <c r="AF32" i="13"/>
  <c r="AE32" i="13"/>
  <c r="AD32" i="13"/>
  <c r="AC32" i="13"/>
  <c r="AB32" i="13"/>
  <c r="BE31" i="13"/>
  <c r="BD31" i="13"/>
  <c r="BC31" i="13"/>
  <c r="BB31" i="13"/>
  <c r="BA31" i="13"/>
  <c r="AZ31" i="13"/>
  <c r="AY31" i="13"/>
  <c r="AX31" i="13"/>
  <c r="AW31" i="13"/>
  <c r="AV31" i="13"/>
  <c r="AU31" i="13"/>
  <c r="AT31" i="13"/>
  <c r="AS31" i="13"/>
  <c r="AR31" i="13"/>
  <c r="AQ31" i="13"/>
  <c r="AP31" i="13"/>
  <c r="AO31" i="13"/>
  <c r="AN31" i="13"/>
  <c r="AM31" i="13"/>
  <c r="AL31" i="13"/>
  <c r="AK31" i="13"/>
  <c r="AJ31" i="13"/>
  <c r="AI31" i="13"/>
  <c r="AH31" i="13"/>
  <c r="AG31" i="13"/>
  <c r="AF31" i="13"/>
  <c r="AE31" i="13"/>
  <c r="AD31" i="13"/>
  <c r="AC31" i="13"/>
  <c r="AB31" i="13"/>
  <c r="BE30" i="13"/>
  <c r="BD30" i="13"/>
  <c r="BC30" i="13"/>
  <c r="BB30" i="13"/>
  <c r="BA30" i="13"/>
  <c r="AZ30" i="13"/>
  <c r="AY30" i="13"/>
  <c r="AX30" i="13"/>
  <c r="AW30" i="13"/>
  <c r="AV30" i="13"/>
  <c r="AU30" i="13"/>
  <c r="AT30" i="13"/>
  <c r="AS30" i="13"/>
  <c r="AR30" i="13"/>
  <c r="AQ30" i="13"/>
  <c r="AP30" i="13"/>
  <c r="AO30" i="13"/>
  <c r="AN30" i="13"/>
  <c r="AM30" i="13"/>
  <c r="AL30" i="13"/>
  <c r="AK30" i="13"/>
  <c r="AJ30" i="13"/>
  <c r="AI30" i="13"/>
  <c r="AH30" i="13"/>
  <c r="AG30" i="13"/>
  <c r="AF30" i="13"/>
  <c r="AE30" i="13"/>
  <c r="AD30" i="13"/>
  <c r="AC30" i="13"/>
  <c r="AB30" i="13"/>
  <c r="BE29" i="13"/>
  <c r="BD29" i="13"/>
  <c r="BC29" i="13"/>
  <c r="BB29" i="13"/>
  <c r="BA29" i="13"/>
  <c r="AZ29" i="13"/>
  <c r="AY29" i="13"/>
  <c r="AX29" i="13"/>
  <c r="AW29" i="13"/>
  <c r="AV29" i="13"/>
  <c r="AU29" i="13"/>
  <c r="AT29" i="13"/>
  <c r="AS29" i="13"/>
  <c r="AR29" i="13"/>
  <c r="AQ29" i="13"/>
  <c r="AP29" i="13"/>
  <c r="AO29" i="13"/>
  <c r="AN29" i="13"/>
  <c r="AM29" i="13"/>
  <c r="AL29" i="13"/>
  <c r="AK29" i="13"/>
  <c r="AJ29" i="13"/>
  <c r="AI29" i="13"/>
  <c r="AH29" i="13"/>
  <c r="AG29" i="13"/>
  <c r="AF29" i="13"/>
  <c r="AE29" i="13"/>
  <c r="AD29" i="13"/>
  <c r="AC29" i="13"/>
  <c r="AB29" i="13"/>
  <c r="BE28" i="13"/>
  <c r="BD28" i="13"/>
  <c r="BC28" i="13"/>
  <c r="BB28" i="13"/>
  <c r="BA28" i="13"/>
  <c r="AZ28" i="13"/>
  <c r="AY28" i="13"/>
  <c r="AX28" i="13"/>
  <c r="AW28" i="13"/>
  <c r="AV28" i="13"/>
  <c r="AU28" i="13"/>
  <c r="AT28" i="13"/>
  <c r="AS28" i="13"/>
  <c r="AR28" i="13"/>
  <c r="AQ28" i="13"/>
  <c r="AP28" i="13"/>
  <c r="AO28" i="13"/>
  <c r="AN28" i="13"/>
  <c r="AM28" i="13"/>
  <c r="AL28" i="13"/>
  <c r="AK28" i="13"/>
  <c r="AJ28" i="13"/>
  <c r="AI28" i="13"/>
  <c r="AH28" i="13"/>
  <c r="AG28" i="13"/>
  <c r="AF28" i="13"/>
  <c r="AE28" i="13"/>
  <c r="AD28" i="13"/>
  <c r="AC28" i="13"/>
  <c r="AB28" i="13"/>
  <c r="BE27" i="13"/>
  <c r="BD27" i="13"/>
  <c r="BC27" i="13"/>
  <c r="BB27" i="13"/>
  <c r="BA27" i="13"/>
  <c r="AZ27" i="13"/>
  <c r="AY27" i="13"/>
  <c r="AX27" i="13"/>
  <c r="AW27" i="13"/>
  <c r="AV27" i="13"/>
  <c r="AU27" i="13"/>
  <c r="AT27" i="13"/>
  <c r="AS27" i="13"/>
  <c r="AR27" i="13"/>
  <c r="AQ27" i="13"/>
  <c r="AP27" i="13"/>
  <c r="AO27" i="13"/>
  <c r="AN27" i="13"/>
  <c r="AM27" i="13"/>
  <c r="AL27" i="13"/>
  <c r="AK27" i="13"/>
  <c r="AJ27" i="13"/>
  <c r="AI27" i="13"/>
  <c r="AH27" i="13"/>
  <c r="AG27" i="13"/>
  <c r="AF27" i="13"/>
  <c r="AE27" i="13"/>
  <c r="AD27" i="13"/>
  <c r="AC27" i="13"/>
  <c r="AB27" i="13"/>
  <c r="BE26" i="13"/>
  <c r="BD26" i="13"/>
  <c r="BC26" i="13"/>
  <c r="BB26" i="13"/>
  <c r="BA26" i="13"/>
  <c r="AZ26" i="13"/>
  <c r="AY26" i="13"/>
  <c r="AX26" i="13"/>
  <c r="AW26" i="13"/>
  <c r="AV26" i="13"/>
  <c r="AU26" i="13"/>
  <c r="AT26" i="13"/>
  <c r="AS26" i="13"/>
  <c r="AR26" i="13"/>
  <c r="AQ26" i="13"/>
  <c r="AP26" i="13"/>
  <c r="AO26" i="13"/>
  <c r="AN26" i="13"/>
  <c r="AM26" i="13"/>
  <c r="AL26" i="13"/>
  <c r="AK26" i="13"/>
  <c r="AJ26" i="13"/>
  <c r="AI26" i="13"/>
  <c r="AH26" i="13"/>
  <c r="AG26" i="13"/>
  <c r="AF26" i="13"/>
  <c r="AE26" i="13"/>
  <c r="AD26" i="13"/>
  <c r="AC26" i="13"/>
  <c r="AB26" i="13"/>
  <c r="AX25" i="13"/>
  <c r="AY25" i="13" s="1"/>
  <c r="AZ25" i="13" s="1"/>
  <c r="BA25" i="13" s="1"/>
  <c r="BB25" i="13" s="1"/>
  <c r="BC25" i="13" s="1"/>
  <c r="BD25" i="13" s="1"/>
  <c r="BE25" i="13" s="1"/>
  <c r="AT25" i="13"/>
  <c r="AS25" i="13"/>
  <c r="AR25" i="13"/>
  <c r="AP25" i="13"/>
  <c r="AO25" i="13"/>
  <c r="AN25" i="13"/>
  <c r="AM25" i="13"/>
  <c r="AL25" i="13"/>
  <c r="AK25" i="13"/>
  <c r="AJ25" i="13"/>
  <c r="AI25" i="13"/>
  <c r="AH25" i="13"/>
  <c r="AG25" i="13"/>
  <c r="AF25" i="13"/>
  <c r="AE25" i="13"/>
  <c r="AD25" i="13"/>
  <c r="D12" i="13"/>
  <c r="D11" i="13"/>
  <c r="D10" i="13"/>
  <c r="D9" i="13"/>
  <c r="D8" i="13"/>
  <c r="H23" i="12"/>
  <c r="O23" i="12"/>
  <c r="H30" i="12"/>
  <c r="J29" i="12"/>
  <c r="R26" i="12"/>
  <c r="P26" i="12"/>
  <c r="F24" i="12"/>
  <c r="J17" i="12"/>
  <c r="L17" i="12"/>
  <c r="N17" i="12"/>
  <c r="P17" i="12"/>
  <c r="R17" i="12"/>
  <c r="T17" i="12"/>
  <c r="H17" i="12"/>
  <c r="AC43" i="13" l="1"/>
  <c r="BA93" i="13"/>
  <c r="AZ79" i="13"/>
  <c r="AZ95" i="13"/>
  <c r="BA79" i="13"/>
  <c r="BA95" i="13"/>
  <c r="AZ91" i="13"/>
  <c r="AC59" i="13"/>
  <c r="BA91" i="13"/>
  <c r="AZ80" i="13"/>
  <c r="BA80" i="13"/>
  <c r="AZ92" i="13"/>
  <c r="BA99" i="13"/>
  <c r="AB36" i="13"/>
  <c r="BA101" i="13"/>
  <c r="BA88" i="13"/>
  <c r="BA81" i="13"/>
  <c r="BA103" i="13"/>
  <c r="AC49" i="13"/>
  <c r="AZ87" i="13"/>
  <c r="AZ99" i="13"/>
  <c r="AB48" i="13"/>
  <c r="AB60" i="13"/>
  <c r="AZ88" i="13"/>
  <c r="AZ100" i="13"/>
  <c r="AZ84" i="13"/>
  <c r="AZ96" i="13"/>
  <c r="H19" i="12"/>
  <c r="O19" i="12"/>
  <c r="AD27" i="1" l="1"/>
  <c r="AE27" i="1"/>
  <c r="AF27" i="1"/>
  <c r="AD28" i="1"/>
  <c r="AE28" i="1"/>
  <c r="AF28" i="1"/>
  <c r="AD29" i="1"/>
  <c r="AE29" i="1"/>
  <c r="AF29" i="1"/>
  <c r="AD30" i="1"/>
  <c r="AE30" i="1"/>
  <c r="AF30" i="1"/>
  <c r="AD31" i="1"/>
  <c r="AE31" i="1"/>
  <c r="AF31" i="1"/>
  <c r="AD32" i="1"/>
  <c r="AE32" i="1"/>
  <c r="AF32" i="1"/>
  <c r="AD33" i="1"/>
  <c r="AE33" i="1"/>
  <c r="AF33" i="1"/>
  <c r="AD34" i="1"/>
  <c r="AE34" i="1"/>
  <c r="AF34" i="1"/>
  <c r="AD35" i="1"/>
  <c r="AE35" i="1"/>
  <c r="AF35" i="1"/>
  <c r="AD36" i="1"/>
  <c r="AE36" i="1"/>
  <c r="AF36" i="1"/>
  <c r="AD37" i="1"/>
  <c r="AE37" i="1"/>
  <c r="AF37" i="1"/>
  <c r="AD38" i="1"/>
  <c r="AE38" i="1"/>
  <c r="AF38" i="1"/>
  <c r="AD39" i="1"/>
  <c r="AE39" i="1"/>
  <c r="AF39" i="1"/>
  <c r="AD62" i="1"/>
  <c r="AE62" i="1"/>
  <c r="AF62" i="1"/>
  <c r="AG62" i="1"/>
  <c r="AH62" i="1"/>
  <c r="AI62" i="1"/>
  <c r="AJ62" i="1"/>
  <c r="AK62" i="1"/>
  <c r="AL62" i="1"/>
  <c r="AM62" i="1"/>
  <c r="AN62" i="1"/>
  <c r="AO62" i="1"/>
  <c r="AP62" i="1"/>
  <c r="AQ62" i="1"/>
  <c r="AR62" i="1"/>
  <c r="AS62" i="1"/>
  <c r="AT62" i="1"/>
  <c r="AU62" i="1"/>
  <c r="AV62" i="1"/>
  <c r="AW62" i="1"/>
  <c r="AX62" i="1"/>
  <c r="AY62" i="1"/>
  <c r="AZ62" i="1"/>
  <c r="BA62" i="1"/>
  <c r="BB62" i="1"/>
  <c r="BC62" i="1"/>
  <c r="BD62" i="1"/>
  <c r="BE62" i="1"/>
  <c r="AG27" i="1"/>
  <c r="AH27" i="1"/>
  <c r="AI27" i="1"/>
  <c r="AJ27" i="1"/>
  <c r="AL27" i="1"/>
  <c r="AM27" i="1"/>
  <c r="AN27" i="1"/>
  <c r="AO27" i="1"/>
  <c r="AP27" i="1"/>
  <c r="AQ27" i="1"/>
  <c r="AR27" i="1"/>
  <c r="AS27" i="1"/>
  <c r="AT27" i="1"/>
  <c r="AU27" i="1"/>
  <c r="AV27" i="1"/>
  <c r="AW27" i="1"/>
  <c r="AX27" i="1"/>
  <c r="AY27" i="1"/>
  <c r="AZ27" i="1"/>
  <c r="BA27" i="1"/>
  <c r="BB27" i="1"/>
  <c r="BC27" i="1"/>
  <c r="BD27" i="1"/>
  <c r="BE27" i="1"/>
  <c r="AG28" i="1"/>
  <c r="AH28" i="1"/>
  <c r="AI28" i="1"/>
  <c r="AJ28" i="1"/>
  <c r="AL28" i="1"/>
  <c r="AM28" i="1"/>
  <c r="AN28" i="1"/>
  <c r="AO28" i="1"/>
  <c r="AP28" i="1"/>
  <c r="AQ28" i="1"/>
  <c r="AR28" i="1"/>
  <c r="AS28" i="1"/>
  <c r="AT28" i="1"/>
  <c r="AU28" i="1"/>
  <c r="AV28" i="1"/>
  <c r="AW28" i="1"/>
  <c r="AX28" i="1"/>
  <c r="AY28" i="1"/>
  <c r="AZ28" i="1"/>
  <c r="BA28" i="1"/>
  <c r="BB28" i="1"/>
  <c r="BC28" i="1"/>
  <c r="BD28" i="1"/>
  <c r="BE28" i="1"/>
  <c r="AG29" i="1"/>
  <c r="AH29" i="1"/>
  <c r="AI29" i="1"/>
  <c r="AJ29" i="1"/>
  <c r="AK29" i="1"/>
  <c r="AL29" i="1"/>
  <c r="AM29" i="1"/>
  <c r="AN29" i="1"/>
  <c r="AO29" i="1"/>
  <c r="AP29" i="1"/>
  <c r="AQ29" i="1"/>
  <c r="AR29" i="1"/>
  <c r="AS29" i="1"/>
  <c r="AT29" i="1"/>
  <c r="AU29" i="1"/>
  <c r="AV29" i="1"/>
  <c r="AW29" i="1"/>
  <c r="AX29" i="1"/>
  <c r="AY29" i="1"/>
  <c r="AZ29" i="1"/>
  <c r="BA29" i="1"/>
  <c r="BB29" i="1"/>
  <c r="BC29" i="1"/>
  <c r="BD29" i="1"/>
  <c r="BE29" i="1"/>
  <c r="AG30" i="1"/>
  <c r="AH30" i="1"/>
  <c r="AI30" i="1"/>
  <c r="AJ30" i="1"/>
  <c r="AK30" i="1"/>
  <c r="AL30" i="1"/>
  <c r="AM30" i="1"/>
  <c r="AN30" i="1"/>
  <c r="AO30" i="1"/>
  <c r="AP30" i="1"/>
  <c r="AQ30" i="1"/>
  <c r="AR30" i="1"/>
  <c r="AS30" i="1"/>
  <c r="AT30" i="1"/>
  <c r="AU30" i="1"/>
  <c r="AV30" i="1"/>
  <c r="AW30" i="1"/>
  <c r="AX30" i="1"/>
  <c r="AY30" i="1"/>
  <c r="AZ30" i="1"/>
  <c r="BA30" i="1"/>
  <c r="BB30" i="1"/>
  <c r="BC30" i="1"/>
  <c r="BD30" i="1"/>
  <c r="BE30" i="1"/>
  <c r="AG31" i="1"/>
  <c r="AH31" i="1"/>
  <c r="AI31" i="1"/>
  <c r="AJ31" i="1"/>
  <c r="AK31" i="1"/>
  <c r="AL31" i="1"/>
  <c r="AM31" i="1"/>
  <c r="AN31" i="1"/>
  <c r="AO31" i="1"/>
  <c r="AP31" i="1"/>
  <c r="AQ31" i="1"/>
  <c r="AR31" i="1"/>
  <c r="AS31" i="1"/>
  <c r="AT31" i="1"/>
  <c r="AU31" i="1"/>
  <c r="AV31" i="1"/>
  <c r="AW31" i="1"/>
  <c r="AX31" i="1"/>
  <c r="AY31" i="1"/>
  <c r="AZ31" i="1"/>
  <c r="BA31" i="1"/>
  <c r="BB31" i="1"/>
  <c r="BC31" i="1"/>
  <c r="BD31" i="1"/>
  <c r="BE31" i="1"/>
  <c r="AG32" i="1"/>
  <c r="AH32" i="1"/>
  <c r="AI32" i="1"/>
  <c r="AJ32" i="1"/>
  <c r="AK32" i="1"/>
  <c r="AL32" i="1"/>
  <c r="AM32" i="1"/>
  <c r="AN32" i="1"/>
  <c r="AO32" i="1"/>
  <c r="AP32" i="1"/>
  <c r="AQ32" i="1"/>
  <c r="AR32" i="1"/>
  <c r="AS32" i="1"/>
  <c r="AT32" i="1"/>
  <c r="AU32" i="1"/>
  <c r="AV32" i="1"/>
  <c r="AW32" i="1"/>
  <c r="AX32" i="1"/>
  <c r="AY32" i="1"/>
  <c r="AZ32" i="1"/>
  <c r="BA32" i="1"/>
  <c r="BB32" i="1"/>
  <c r="BC32" i="1"/>
  <c r="BD32" i="1"/>
  <c r="BE32" i="1"/>
  <c r="AG33" i="1"/>
  <c r="AH33" i="1"/>
  <c r="AI33" i="1"/>
  <c r="AJ33" i="1"/>
  <c r="AK33" i="1"/>
  <c r="AL33" i="1"/>
  <c r="AM33" i="1"/>
  <c r="AN33" i="1"/>
  <c r="AO33" i="1"/>
  <c r="AP33" i="1"/>
  <c r="AQ33" i="1"/>
  <c r="AR33" i="1"/>
  <c r="AS33" i="1"/>
  <c r="AT33" i="1"/>
  <c r="AU33" i="1"/>
  <c r="AV33" i="1"/>
  <c r="AW33" i="1"/>
  <c r="AX33" i="1"/>
  <c r="AY33" i="1"/>
  <c r="AZ33" i="1"/>
  <c r="BA33" i="1"/>
  <c r="BB33" i="1"/>
  <c r="BC33" i="1"/>
  <c r="BD33" i="1"/>
  <c r="BE33" i="1"/>
  <c r="AG34" i="1"/>
  <c r="AH34" i="1"/>
  <c r="AI34" i="1"/>
  <c r="AJ34" i="1"/>
  <c r="AK34" i="1"/>
  <c r="AL34" i="1"/>
  <c r="AM34" i="1"/>
  <c r="AN34" i="1"/>
  <c r="AO34" i="1"/>
  <c r="AP34" i="1"/>
  <c r="AQ34" i="1"/>
  <c r="AR34" i="1"/>
  <c r="AS34" i="1"/>
  <c r="AT34" i="1"/>
  <c r="AU34" i="1"/>
  <c r="AV34" i="1"/>
  <c r="AW34" i="1"/>
  <c r="AX34" i="1"/>
  <c r="AY34" i="1"/>
  <c r="AZ34" i="1"/>
  <c r="BA34" i="1"/>
  <c r="BB34" i="1"/>
  <c r="BC34" i="1"/>
  <c r="BD34" i="1"/>
  <c r="BE34" i="1"/>
  <c r="AG35" i="1"/>
  <c r="AH35" i="1"/>
  <c r="AI35" i="1"/>
  <c r="AJ35" i="1"/>
  <c r="AK35" i="1"/>
  <c r="AL35" i="1"/>
  <c r="AM35" i="1"/>
  <c r="AN35" i="1"/>
  <c r="AO35" i="1"/>
  <c r="AP35" i="1"/>
  <c r="AQ35" i="1"/>
  <c r="AR35" i="1"/>
  <c r="AS35" i="1"/>
  <c r="AT35" i="1"/>
  <c r="AU35" i="1"/>
  <c r="AV35" i="1"/>
  <c r="AW35" i="1"/>
  <c r="AX35" i="1"/>
  <c r="AY35" i="1"/>
  <c r="AZ35" i="1"/>
  <c r="BA35" i="1"/>
  <c r="BB35" i="1"/>
  <c r="BC35" i="1"/>
  <c r="BD35" i="1"/>
  <c r="BE35" i="1"/>
  <c r="AG36" i="1"/>
  <c r="AH36" i="1"/>
  <c r="AI36" i="1"/>
  <c r="AJ36" i="1"/>
  <c r="AK36" i="1"/>
  <c r="AL36" i="1"/>
  <c r="AM36" i="1"/>
  <c r="AN36" i="1"/>
  <c r="AO36" i="1"/>
  <c r="AP36" i="1"/>
  <c r="AQ36" i="1"/>
  <c r="AR36" i="1"/>
  <c r="AS36" i="1"/>
  <c r="AT36" i="1"/>
  <c r="AU36" i="1"/>
  <c r="AV36" i="1"/>
  <c r="AW36" i="1"/>
  <c r="AX36" i="1"/>
  <c r="AY36" i="1"/>
  <c r="AZ36" i="1"/>
  <c r="BA36" i="1"/>
  <c r="BB36" i="1"/>
  <c r="BC36" i="1"/>
  <c r="BD36" i="1"/>
  <c r="BE36" i="1"/>
  <c r="AG37" i="1"/>
  <c r="AH37" i="1"/>
  <c r="AI37" i="1"/>
  <c r="AJ37" i="1"/>
  <c r="AK37" i="1"/>
  <c r="AL37" i="1"/>
  <c r="AM37" i="1"/>
  <c r="AN37" i="1"/>
  <c r="AO37" i="1"/>
  <c r="AP37" i="1"/>
  <c r="AQ37" i="1"/>
  <c r="AR37" i="1"/>
  <c r="AS37" i="1"/>
  <c r="AT37" i="1"/>
  <c r="AU37" i="1"/>
  <c r="AV37" i="1"/>
  <c r="AW37" i="1"/>
  <c r="AX37" i="1"/>
  <c r="AY37" i="1"/>
  <c r="AZ37" i="1"/>
  <c r="BA37" i="1"/>
  <c r="BB37" i="1"/>
  <c r="BC37" i="1"/>
  <c r="BD37" i="1"/>
  <c r="BE37" i="1"/>
  <c r="AG38" i="1"/>
  <c r="AH38" i="1"/>
  <c r="AI38" i="1"/>
  <c r="AJ38" i="1"/>
  <c r="AK38" i="1"/>
  <c r="AL38" i="1"/>
  <c r="AM38" i="1"/>
  <c r="AN38" i="1"/>
  <c r="AO38" i="1"/>
  <c r="AP38" i="1"/>
  <c r="AQ38" i="1"/>
  <c r="AR38" i="1"/>
  <c r="AS38" i="1"/>
  <c r="AT38" i="1"/>
  <c r="AU38" i="1"/>
  <c r="AV38" i="1"/>
  <c r="AW38" i="1"/>
  <c r="AX38" i="1"/>
  <c r="AY38" i="1"/>
  <c r="AZ38" i="1"/>
  <c r="BA38" i="1"/>
  <c r="BB38" i="1"/>
  <c r="BC38" i="1"/>
  <c r="BD38" i="1"/>
  <c r="BE38" i="1"/>
  <c r="AG39" i="1"/>
  <c r="AH39" i="1"/>
  <c r="AI39" i="1"/>
  <c r="AJ39" i="1"/>
  <c r="AK39" i="1"/>
  <c r="AL39" i="1"/>
  <c r="AM39" i="1"/>
  <c r="AN39" i="1"/>
  <c r="AO39" i="1"/>
  <c r="AP39" i="1"/>
  <c r="AQ39" i="1"/>
  <c r="AR39" i="1"/>
  <c r="AS39" i="1"/>
  <c r="AT39" i="1"/>
  <c r="AU39" i="1"/>
  <c r="AV39" i="1"/>
  <c r="AW39" i="1"/>
  <c r="AX39" i="1"/>
  <c r="AY39" i="1"/>
  <c r="AZ39" i="1"/>
  <c r="BA39" i="1"/>
  <c r="BB39" i="1"/>
  <c r="BC39" i="1"/>
  <c r="BD39" i="1"/>
  <c r="BE39" i="1"/>
  <c r="AY26" i="1"/>
  <c r="AZ26" i="1"/>
  <c r="BA26" i="1"/>
  <c r="BB26" i="1"/>
  <c r="BC26" i="1"/>
  <c r="BD26" i="1"/>
  <c r="BE26" i="1"/>
  <c r="AL26" i="1"/>
  <c r="AM26" i="1"/>
  <c r="AN26" i="1"/>
  <c r="AO26" i="1"/>
  <c r="AP26" i="1"/>
  <c r="AQ26" i="1"/>
  <c r="AR26" i="1"/>
  <c r="AS26" i="1"/>
  <c r="AT26" i="1"/>
  <c r="AU26" i="1"/>
  <c r="AV26" i="1"/>
  <c r="AW26" i="1"/>
  <c r="AX26" i="1"/>
  <c r="AJ26" i="1"/>
  <c r="AI26" i="1"/>
  <c r="AH26" i="1"/>
  <c r="AG26" i="1"/>
  <c r="AK25" i="1"/>
  <c r="AL25" i="1"/>
  <c r="AM25" i="1"/>
  <c r="AN25" i="1"/>
  <c r="AO25" i="1"/>
  <c r="AP25" i="1"/>
  <c r="AR25" i="1"/>
  <c r="AS25" i="1"/>
  <c r="AT25" i="1"/>
  <c r="AX25" i="1"/>
  <c r="AY25" i="1" s="1"/>
  <c r="AZ25" i="1" s="1"/>
  <c r="BA25" i="1" s="1"/>
  <c r="BB25" i="1" s="1"/>
  <c r="BC25" i="1" s="1"/>
  <c r="BD25" i="1" s="1"/>
  <c r="BE25" i="1" s="1"/>
  <c r="AJ25" i="1"/>
  <c r="AI25" i="1"/>
  <c r="AH25" i="1"/>
  <c r="AF26" i="1"/>
  <c r="AG25" i="1"/>
  <c r="AF25" i="1"/>
  <c r="AE25" i="1"/>
  <c r="AE26" i="1"/>
  <c r="AD26" i="1"/>
  <c r="AD25" i="1"/>
  <c r="AB62" i="1"/>
  <c r="AC62" i="1"/>
  <c r="AC27" i="1"/>
  <c r="AC28" i="1"/>
  <c r="AC29" i="1"/>
  <c r="AC30" i="1"/>
  <c r="AC31" i="1"/>
  <c r="AC32" i="1"/>
  <c r="AC33" i="1"/>
  <c r="AC34" i="1"/>
  <c r="AC35" i="1"/>
  <c r="AC36" i="1"/>
  <c r="AC37" i="1"/>
  <c r="AC38" i="1"/>
  <c r="AC39" i="1"/>
  <c r="AC26" i="1"/>
  <c r="AB27" i="1"/>
  <c r="AB28" i="1"/>
  <c r="AB29" i="1"/>
  <c r="AB30" i="1"/>
  <c r="AB31" i="1"/>
  <c r="AB32" i="1"/>
  <c r="AB33" i="1"/>
  <c r="AB34" i="1"/>
  <c r="AB35" i="1"/>
  <c r="AB36" i="1"/>
  <c r="AB37" i="1"/>
  <c r="AB38" i="1"/>
  <c r="AB39" i="1"/>
  <c r="AB26" i="1"/>
  <c r="D45" i="11"/>
  <c r="AZ68" i="1"/>
  <c r="BA68" i="1"/>
  <c r="AZ69" i="1"/>
  <c r="BA69" i="1"/>
  <c r="AZ70" i="1"/>
  <c r="B43" i="11" s="1"/>
  <c r="BA70" i="1"/>
  <c r="D43" i="11" s="1"/>
  <c r="AZ71" i="1"/>
  <c r="B44" i="11" s="1"/>
  <c r="BA71" i="1"/>
  <c r="D44" i="11" s="1"/>
  <c r="AZ72" i="1"/>
  <c r="B45" i="11" s="1"/>
  <c r="BA72" i="1"/>
  <c r="AZ73" i="1"/>
  <c r="B46" i="11" s="1"/>
  <c r="BA73" i="1"/>
  <c r="D46" i="11" s="1"/>
  <c r="AZ74" i="1"/>
  <c r="B47" i="11" s="1"/>
  <c r="BA74" i="1"/>
  <c r="D47" i="11" s="1"/>
  <c r="AZ75" i="1"/>
  <c r="B48" i="11" s="1"/>
  <c r="BA75" i="1"/>
  <c r="D48" i="11" s="1"/>
  <c r="AZ76" i="1"/>
  <c r="B49" i="11" s="1"/>
  <c r="BA76" i="1"/>
  <c r="D49" i="11" s="1"/>
  <c r="AZ77" i="1"/>
  <c r="B50" i="11" s="1"/>
  <c r="BA77" i="1"/>
  <c r="D50" i="11" s="1"/>
  <c r="AZ78" i="1"/>
  <c r="BA78" i="1"/>
  <c r="AZ79" i="1"/>
  <c r="BA79" i="1"/>
  <c r="AZ80" i="1"/>
  <c r="BA80" i="1"/>
  <c r="AZ82" i="1"/>
  <c r="BA82" i="1"/>
  <c r="AZ83" i="1"/>
  <c r="BA83" i="1"/>
  <c r="AZ84" i="1"/>
  <c r="BA84" i="1"/>
  <c r="AZ85" i="1"/>
  <c r="BA85" i="1"/>
  <c r="AZ86" i="1"/>
  <c r="BA86" i="1"/>
  <c r="AZ87" i="1"/>
  <c r="BA87" i="1"/>
  <c r="AZ88" i="1"/>
  <c r="BA88" i="1"/>
  <c r="AZ89" i="1"/>
  <c r="BA89" i="1"/>
  <c r="AZ90" i="1"/>
  <c r="BA90" i="1"/>
  <c r="AZ91" i="1"/>
  <c r="BA91" i="1"/>
  <c r="AZ92" i="1"/>
  <c r="BA92" i="1"/>
  <c r="AZ93" i="1"/>
  <c r="BA93" i="1"/>
  <c r="AZ94" i="1"/>
  <c r="BA94" i="1"/>
  <c r="AZ95" i="1"/>
  <c r="BA95" i="1"/>
  <c r="AZ96" i="1"/>
  <c r="BA96" i="1"/>
  <c r="AZ97" i="1"/>
  <c r="BA97" i="1"/>
  <c r="AZ98" i="1"/>
  <c r="BA98" i="1"/>
  <c r="AZ99" i="1"/>
  <c r="BA99" i="1"/>
  <c r="AZ100" i="1"/>
  <c r="BA100" i="1"/>
  <c r="AZ101" i="1"/>
  <c r="BA101" i="1"/>
  <c r="AZ102" i="1"/>
  <c r="BA102" i="1"/>
  <c r="AZ103" i="1"/>
  <c r="BA103" i="1"/>
  <c r="AZ104" i="1"/>
  <c r="BA104" i="1"/>
  <c r="AZ105" i="1"/>
  <c r="BA105" i="1"/>
  <c r="AZ106" i="1"/>
  <c r="BA106" i="1"/>
  <c r="AZ107" i="1"/>
  <c r="BA107" i="1"/>
  <c r="AZ108" i="1"/>
  <c r="BA108" i="1"/>
  <c r="AZ109" i="1"/>
  <c r="BA109" i="1"/>
  <c r="AZ110" i="1"/>
  <c r="BA110" i="1"/>
  <c r="AZ111" i="1"/>
  <c r="BA111" i="1"/>
  <c r="AZ112" i="1"/>
  <c r="BA112" i="1"/>
  <c r="AZ113" i="1"/>
  <c r="BA113" i="1"/>
  <c r="AZ114" i="1"/>
  <c r="BA114" i="1"/>
  <c r="BA67" i="1"/>
  <c r="AZ67" i="1"/>
  <c r="R82" i="11" l="1"/>
  <c r="S82" i="11" s="1"/>
  <c r="R83" i="11"/>
  <c r="S83" i="11" s="1"/>
  <c r="P30" i="11"/>
  <c r="A15" i="13" s="1"/>
  <c r="P66" i="11"/>
  <c r="R66" i="11" s="1"/>
  <c r="S66" i="11" s="1"/>
  <c r="P67" i="11"/>
  <c r="R67" i="11" s="1"/>
  <c r="S67" i="11" s="1"/>
  <c r="P68" i="11"/>
  <c r="R68" i="11" s="1"/>
  <c r="S68" i="11" s="1"/>
  <c r="P69" i="11"/>
  <c r="R69" i="11" s="1"/>
  <c r="S69" i="11" s="1"/>
  <c r="P70" i="11"/>
  <c r="R70" i="11" s="1"/>
  <c r="S70" i="11" s="1"/>
  <c r="P71" i="11"/>
  <c r="R71" i="11" s="1"/>
  <c r="S71" i="11" s="1"/>
  <c r="P72" i="11"/>
  <c r="R72" i="11" s="1"/>
  <c r="S72" i="11" s="1"/>
  <c r="P73" i="11"/>
  <c r="R73" i="11" s="1"/>
  <c r="S73" i="11" s="1"/>
  <c r="P74" i="11"/>
  <c r="R74" i="11" s="1"/>
  <c r="S74" i="11" s="1"/>
  <c r="P75" i="11"/>
  <c r="R75" i="11" s="1"/>
  <c r="S75" i="11" s="1"/>
  <c r="P76" i="11"/>
  <c r="R76" i="11" s="1"/>
  <c r="S76" i="11" s="1"/>
  <c r="P77" i="11"/>
  <c r="R77" i="11" s="1"/>
  <c r="S77" i="11" s="1"/>
  <c r="P78" i="11"/>
  <c r="R78" i="11" s="1"/>
  <c r="S78" i="11" s="1"/>
  <c r="P79" i="11"/>
  <c r="R79" i="11" s="1"/>
  <c r="S79" i="11" s="1"/>
  <c r="P80" i="11"/>
  <c r="R80" i="11" s="1"/>
  <c r="S80" i="11" s="1"/>
  <c r="P81" i="11"/>
  <c r="R81" i="11" s="1"/>
  <c r="S81" i="11" s="1"/>
  <c r="P82" i="11"/>
  <c r="P83" i="11"/>
  <c r="P84" i="11"/>
  <c r="R84" i="11" s="1"/>
  <c r="S84" i="11" s="1"/>
  <c r="P85" i="11"/>
  <c r="R85" i="11" s="1"/>
  <c r="S85" i="11" s="1"/>
  <c r="P86" i="11"/>
  <c r="R86" i="11" s="1"/>
  <c r="S86" i="11" s="1"/>
  <c r="P87" i="11"/>
  <c r="R87" i="11" s="1"/>
  <c r="S87" i="11" s="1"/>
  <c r="P88" i="11"/>
  <c r="R88" i="11" s="1"/>
  <c r="S88" i="11" s="1"/>
  <c r="P89" i="11"/>
  <c r="R89" i="11" s="1"/>
  <c r="S89" i="11" s="1"/>
  <c r="P90" i="11"/>
  <c r="R90" i="11" s="1"/>
  <c r="S90" i="11" s="1"/>
  <c r="P91" i="11"/>
  <c r="R91" i="11" s="1"/>
  <c r="S91" i="11" s="1"/>
  <c r="P92" i="11"/>
  <c r="R92" i="11" s="1"/>
  <c r="S92" i="11" s="1"/>
  <c r="P93" i="11"/>
  <c r="R93" i="11" s="1"/>
  <c r="S93" i="11" s="1"/>
  <c r="P94" i="11"/>
  <c r="R94" i="11" s="1"/>
  <c r="S94" i="11" s="1"/>
  <c r="P95" i="11"/>
  <c r="R95" i="11" s="1"/>
  <c r="S95" i="11" s="1"/>
  <c r="P96" i="11"/>
  <c r="R96" i="11" s="1"/>
  <c r="S96" i="11" s="1"/>
  <c r="Q66" i="11"/>
  <c r="Q67" i="11"/>
  <c r="Q68" i="11"/>
  <c r="Q69" i="11"/>
  <c r="Q70" i="11"/>
  <c r="Q71" i="11"/>
  <c r="Q72" i="11"/>
  <c r="Q73" i="11"/>
  <c r="Q74" i="11"/>
  <c r="Q75" i="11"/>
  <c r="Q76" i="11"/>
  <c r="Q77" i="11"/>
  <c r="Q78" i="11"/>
  <c r="Q79" i="11"/>
  <c r="Q80" i="11"/>
  <c r="Q81" i="11"/>
  <c r="Q82" i="11"/>
  <c r="Q83" i="11"/>
  <c r="Q84" i="11"/>
  <c r="Q85" i="11"/>
  <c r="Q86" i="11"/>
  <c r="Q87" i="11"/>
  <c r="Q88" i="11"/>
  <c r="Q89" i="11"/>
  <c r="Q90" i="11"/>
  <c r="Q91" i="11"/>
  <c r="Q92" i="11"/>
  <c r="Q93" i="11"/>
  <c r="Q94" i="11"/>
  <c r="Q95" i="11"/>
  <c r="Q96" i="11"/>
  <c r="Q20" i="11"/>
  <c r="Q21" i="11"/>
  <c r="Q22" i="11"/>
  <c r="Q23" i="11"/>
  <c r="Q19" i="11"/>
  <c r="D10" i="1"/>
  <c r="D12" i="1"/>
  <c r="D11" i="1"/>
  <c r="D9" i="1"/>
  <c r="D8" i="1"/>
  <c r="P56" i="11"/>
  <c r="R56" i="11" s="1"/>
  <c r="S56" i="11" s="1"/>
  <c r="P57" i="11"/>
  <c r="R57" i="11" s="1"/>
  <c r="S57" i="11" s="1"/>
  <c r="P58" i="11"/>
  <c r="R58" i="11" s="1"/>
  <c r="S58" i="11" s="1"/>
  <c r="P59" i="11"/>
  <c r="R59" i="11" s="1"/>
  <c r="S59" i="11" s="1"/>
  <c r="P60" i="11"/>
  <c r="R60" i="11" s="1"/>
  <c r="S60" i="11" s="1"/>
  <c r="P61" i="11"/>
  <c r="R61" i="11" s="1"/>
  <c r="S61" i="11" s="1"/>
  <c r="P62" i="11"/>
  <c r="R62" i="11" s="1"/>
  <c r="S62" i="11" s="1"/>
  <c r="P63" i="11"/>
  <c r="R63" i="11" s="1"/>
  <c r="S63" i="11" s="1"/>
  <c r="P64" i="11"/>
  <c r="R64" i="11" s="1"/>
  <c r="S64" i="11" s="1"/>
  <c r="P65" i="11"/>
  <c r="R65" i="11" s="1"/>
  <c r="S65" i="11" s="1"/>
  <c r="Q56" i="11"/>
  <c r="Q57" i="11"/>
  <c r="Q58" i="11"/>
  <c r="Q59" i="11"/>
  <c r="Q60" i="11"/>
  <c r="Q61" i="11"/>
  <c r="Q62" i="11"/>
  <c r="Q63" i="11"/>
  <c r="Q64" i="11"/>
  <c r="Q65" i="11"/>
  <c r="D42" i="11"/>
  <c r="P42" i="11" s="1"/>
  <c r="R42" i="11" s="1"/>
  <c r="S42" i="11" s="1"/>
  <c r="B42" i="11"/>
  <c r="Q42" i="11" s="1"/>
  <c r="AO66" i="1"/>
  <c r="AU25" i="1" s="1"/>
  <c r="AV25" i="1" s="1"/>
  <c r="AW25" i="1" s="1"/>
  <c r="X12" i="1" l="1"/>
  <c r="X12" i="13" s="1"/>
  <c r="M12" i="13" s="1"/>
  <c r="D12" i="12"/>
  <c r="X11" i="1"/>
  <c r="X11" i="13" s="1"/>
  <c r="M11" i="13" s="1"/>
  <c r="D11" i="12"/>
  <c r="X10" i="1"/>
  <c r="X10" i="13" s="1"/>
  <c r="M10" i="13" s="1"/>
  <c r="D10" i="12"/>
  <c r="X9" i="1"/>
  <c r="X9" i="13" s="1"/>
  <c r="M9" i="13" s="1"/>
  <c r="D9" i="12"/>
  <c r="X8" i="1"/>
  <c r="X8" i="13" s="1"/>
  <c r="M8" i="13" s="1"/>
  <c r="D8" i="12"/>
  <c r="AA31" i="13"/>
  <c r="Z31" i="13" s="1"/>
  <c r="AA57" i="13"/>
  <c r="Z57" i="13" s="1"/>
  <c r="AA48" i="13"/>
  <c r="Z48" i="13" s="1"/>
  <c r="AA39" i="13"/>
  <c r="Z39" i="13" s="1"/>
  <c r="AA45" i="13"/>
  <c r="Z45" i="13" s="1"/>
  <c r="AA28" i="13"/>
  <c r="Z28" i="13" s="1"/>
  <c r="AA36" i="13"/>
  <c r="Z36" i="13" s="1"/>
  <c r="AA60" i="13"/>
  <c r="Z60" i="13" s="1"/>
  <c r="AA51" i="13"/>
  <c r="Z51" i="13" s="1"/>
  <c r="AA42" i="13"/>
  <c r="Z42" i="13" s="1"/>
  <c r="AA33" i="13"/>
  <c r="Z33" i="13" s="1"/>
  <c r="AA29" i="13"/>
  <c r="Z29" i="13" s="1"/>
  <c r="AA54" i="13"/>
  <c r="Z54" i="13" s="1"/>
  <c r="AA40" i="13"/>
  <c r="Z40" i="13" s="1"/>
  <c r="AA32" i="13"/>
  <c r="Z32" i="13" s="1"/>
  <c r="AA49" i="13"/>
  <c r="Z49" i="13" s="1"/>
  <c r="AA44" i="13"/>
  <c r="Z44" i="13" s="1"/>
  <c r="AA58" i="13"/>
  <c r="Z58" i="13" s="1"/>
  <c r="AA47" i="13"/>
  <c r="Z47" i="13" s="1"/>
  <c r="AA26" i="13"/>
  <c r="Z26" i="13" s="1"/>
  <c r="AA50" i="13"/>
  <c r="Z50" i="13" s="1"/>
  <c r="AA34" i="13"/>
  <c r="Z34" i="13" s="1"/>
  <c r="AA53" i="13"/>
  <c r="Z53" i="13" s="1"/>
  <c r="AA37" i="13"/>
  <c r="Z37" i="13" s="1"/>
  <c r="AA56" i="13"/>
  <c r="Z56" i="13" s="1"/>
  <c r="AA30" i="13"/>
  <c r="Z30" i="13" s="1"/>
  <c r="AA59" i="13"/>
  <c r="Z59" i="13" s="1"/>
  <c r="AA43" i="13"/>
  <c r="Z43" i="13" s="1"/>
  <c r="AA62" i="13"/>
  <c r="Z62" i="13" s="1"/>
  <c r="AA52" i="13"/>
  <c r="Z52" i="13" s="1"/>
  <c r="AA27" i="13"/>
  <c r="Z27" i="13" s="1"/>
  <c r="AA61" i="13"/>
  <c r="Z61" i="13" s="1"/>
  <c r="AA35" i="13"/>
  <c r="Z35" i="13" s="1"/>
  <c r="AA46" i="13"/>
  <c r="Z46" i="13" s="1"/>
  <c r="AA38" i="13"/>
  <c r="Z38" i="13" s="1"/>
  <c r="AA55" i="13"/>
  <c r="Z55" i="13" s="1"/>
  <c r="AA41" i="13"/>
  <c r="Z41" i="13" s="1"/>
  <c r="A15" i="1"/>
  <c r="A15" i="12" s="1"/>
  <c r="Q54" i="11"/>
  <c r="Q53" i="11"/>
  <c r="P51" i="11"/>
  <c r="R51" i="11" s="1"/>
  <c r="S51" i="11" s="1"/>
  <c r="P47" i="11"/>
  <c r="R47" i="11" s="1"/>
  <c r="S47" i="11" s="1"/>
  <c r="Q47" i="11"/>
  <c r="P46" i="11"/>
  <c r="R46" i="11" s="1"/>
  <c r="S46" i="11" s="1"/>
  <c r="Q51" i="11"/>
  <c r="P49" i="11"/>
  <c r="R49" i="11" s="1"/>
  <c r="S49" i="11" s="1"/>
  <c r="Q48" i="11"/>
  <c r="Q46" i="11"/>
  <c r="P45" i="11"/>
  <c r="R45" i="11" s="1"/>
  <c r="S45" i="11" s="1"/>
  <c r="P52" i="11"/>
  <c r="R52" i="11" s="1"/>
  <c r="S52" i="11" s="1"/>
  <c r="Q52" i="11"/>
  <c r="P50" i="11"/>
  <c r="R50" i="11" s="1"/>
  <c r="S50" i="11" s="1"/>
  <c r="P48" i="11"/>
  <c r="R48" i="11" s="1"/>
  <c r="S48" i="11" s="1"/>
  <c r="Q45" i="11"/>
  <c r="Q43" i="11"/>
  <c r="Q44" i="11"/>
  <c r="P54" i="11"/>
  <c r="R54" i="11" s="1"/>
  <c r="S54" i="11" s="1"/>
  <c r="P53" i="11"/>
  <c r="R53" i="11" s="1"/>
  <c r="S53" i="11" s="1"/>
  <c r="Q50" i="11"/>
  <c r="Q49" i="11"/>
  <c r="P43" i="11"/>
  <c r="R43" i="11" s="1"/>
  <c r="S43" i="11" s="1"/>
  <c r="P44" i="11"/>
  <c r="R44" i="11" s="1"/>
  <c r="S44" i="11" s="1"/>
  <c r="Q55" i="11"/>
  <c r="P55" i="11"/>
  <c r="R55" i="11" s="1"/>
  <c r="S55" i="11" s="1"/>
  <c r="M12" i="1"/>
  <c r="M12" i="12" s="1"/>
  <c r="M11" i="1" l="1"/>
  <c r="M11" i="12" s="1"/>
  <c r="M10" i="1"/>
  <c r="M10" i="12" s="1"/>
  <c r="M9" i="1"/>
  <c r="M9" i="12" s="1"/>
  <c r="M8" i="1"/>
  <c r="M8" i="12" s="1"/>
  <c r="AA56" i="1"/>
  <c r="Z56" i="1" s="1"/>
  <c r="AA59" i="1"/>
  <c r="Z59" i="1" s="1"/>
  <c r="AA58" i="1"/>
  <c r="Z58" i="1" s="1"/>
  <c r="AA34" i="1"/>
  <c r="Z34" i="1" s="1"/>
  <c r="AA40" i="1"/>
  <c r="Z40" i="1" s="1"/>
  <c r="AA52" i="1"/>
  <c r="Z52" i="1" s="1"/>
  <c r="AA28" i="1"/>
  <c r="Z28" i="1" s="1"/>
  <c r="AA26" i="1"/>
  <c r="Z26" i="1" s="1"/>
  <c r="AA33" i="1"/>
  <c r="Z33" i="1" s="1"/>
  <c r="AA62" i="1"/>
  <c r="Z62" i="1" s="1"/>
  <c r="AA44" i="1"/>
  <c r="Z44" i="1" s="1"/>
  <c r="AA47" i="1"/>
  <c r="Z47" i="1" s="1"/>
  <c r="AA43" i="1"/>
  <c r="Z43" i="1" s="1"/>
  <c r="AA46" i="1"/>
  <c r="Z46" i="1" s="1"/>
  <c r="AA38" i="1"/>
  <c r="Z38" i="1" s="1"/>
  <c r="AA54" i="1"/>
  <c r="Z54" i="1" s="1"/>
  <c r="AA57" i="1"/>
  <c r="Z57" i="1" s="1"/>
  <c r="AA37" i="1"/>
  <c r="Z37" i="1" s="1"/>
  <c r="AA42" i="1"/>
  <c r="Z42" i="1" s="1"/>
  <c r="AA45" i="1"/>
  <c r="Z45" i="1" s="1"/>
  <c r="AA35" i="1"/>
  <c r="Z35" i="1" s="1"/>
  <c r="AA30" i="1"/>
  <c r="Z30" i="1" s="1"/>
  <c r="AA32" i="1"/>
  <c r="Z32" i="1" s="1"/>
  <c r="AA50" i="1"/>
  <c r="Z50" i="1" s="1"/>
  <c r="AA53" i="1"/>
  <c r="Z53" i="1" s="1"/>
  <c r="AA51" i="1"/>
  <c r="Z51" i="1" s="1"/>
  <c r="AA49" i="1"/>
  <c r="Z49" i="1" s="1"/>
  <c r="AA41" i="1"/>
  <c r="Z41" i="1" s="1"/>
  <c r="AA39" i="1"/>
  <c r="Z39" i="1" s="1"/>
  <c r="AA60" i="1"/>
  <c r="Z60" i="1" s="1"/>
  <c r="AA29" i="1"/>
  <c r="Z29" i="1" s="1"/>
  <c r="AA27" i="1"/>
  <c r="Z27" i="1" s="1"/>
  <c r="AA55" i="1"/>
  <c r="Z55" i="1" s="1"/>
  <c r="AA61" i="1"/>
  <c r="Z61" i="1" s="1"/>
  <c r="Z25" i="13"/>
  <c r="AA36" i="1"/>
  <c r="Z36" i="1" s="1"/>
  <c r="AA31" i="1"/>
  <c r="Z31" i="1" s="1"/>
  <c r="AA48" i="1"/>
  <c r="Z48" i="1" s="1"/>
  <c r="S41" i="11"/>
  <c r="P31" i="11" s="1"/>
  <c r="I30" i="11" s="1"/>
  <c r="G34" i="11" l="1"/>
  <c r="F33" i="11"/>
  <c r="J16" i="13" s="1"/>
  <c r="D21" i="13"/>
  <c r="L15" i="13"/>
  <c r="Z25" i="1"/>
  <c r="X30" i="1" s="1"/>
  <c r="H29" i="13"/>
  <c r="J21" i="13"/>
  <c r="H28" i="13"/>
  <c r="S21" i="13"/>
  <c r="H23" i="13"/>
  <c r="O19" i="13"/>
  <c r="G21" i="13"/>
  <c r="F17" i="13"/>
  <c r="A33" i="13"/>
  <c r="J28" i="13"/>
  <c r="A23" i="13"/>
  <c r="R31" i="13"/>
  <c r="X30" i="13"/>
  <c r="H27" i="13"/>
  <c r="F16" i="13"/>
  <c r="M31" i="13"/>
  <c r="H31" i="13"/>
  <c r="R21" i="13"/>
  <c r="T26" i="13"/>
  <c r="A19" i="13"/>
  <c r="K21" i="13"/>
  <c r="P21" i="13"/>
  <c r="S15" i="13"/>
  <c r="M21" i="13"/>
  <c r="O23" i="13"/>
  <c r="H19" i="13"/>
  <c r="F35" i="11"/>
  <c r="T16" i="13" s="1"/>
  <c r="F34" i="11"/>
  <c r="O16" i="13" s="1"/>
  <c r="H34" i="11"/>
  <c r="H35" i="11"/>
  <c r="H33" i="11"/>
  <c r="G35" i="11"/>
  <c r="B32" i="11"/>
  <c r="C33" i="11"/>
  <c r="C34" i="11"/>
  <c r="G33" i="11"/>
  <c r="C35" i="11"/>
  <c r="S21" i="1" l="1"/>
  <c r="S21" i="12" s="1"/>
  <c r="O23" i="1"/>
  <c r="K21" i="1"/>
  <c r="H19" i="1"/>
  <c r="D21" i="1"/>
  <c r="D21" i="12" s="1"/>
  <c r="M21" i="1"/>
  <c r="M21" i="12" s="1"/>
  <c r="H27" i="1"/>
  <c r="H27" i="12" s="1"/>
  <c r="H23" i="1"/>
  <c r="P21" i="1"/>
  <c r="P21" i="12" s="1"/>
  <c r="J28" i="1"/>
  <c r="J28" i="12" s="1"/>
  <c r="H31" i="1"/>
  <c r="H31" i="12" s="1"/>
  <c r="G21" i="1"/>
  <c r="G21" i="12" s="1"/>
  <c r="M31" i="1"/>
  <c r="M31" i="12" s="1"/>
  <c r="H29" i="1"/>
  <c r="H29" i="12" s="1"/>
  <c r="R31" i="1"/>
  <c r="R31" i="12" s="1"/>
  <c r="J21" i="1"/>
  <c r="J21" i="12" s="1"/>
  <c r="O19" i="1"/>
  <c r="A23" i="1"/>
  <c r="A23" i="12" s="1"/>
  <c r="A33" i="1"/>
  <c r="A33" i="12" s="1"/>
  <c r="A19" i="1"/>
  <c r="A19" i="12" s="1"/>
  <c r="T26" i="1"/>
  <c r="T26" i="12" s="1"/>
  <c r="S15" i="1"/>
  <c r="S15" i="12" s="1"/>
  <c r="F16" i="1"/>
  <c r="F16" i="12" s="1"/>
  <c r="R21" i="1"/>
  <c r="F17" i="1"/>
  <c r="F17" i="12" s="1"/>
  <c r="L15" i="1"/>
  <c r="L15" i="12" s="1"/>
  <c r="H28" i="1"/>
  <c r="H28" i="12" s="1"/>
  <c r="J16" i="1"/>
  <c r="J16" i="12" s="1"/>
  <c r="O16" i="1"/>
  <c r="O16" i="12" s="1"/>
  <c r="T16" i="1"/>
  <c r="T16"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Milan Zmátlík</author>
    <author>Jan Zachoval</author>
  </authors>
  <commentList>
    <comment ref="A17" authorId="0" shapeId="0" xr:uid="{197B850C-8C87-4F8A-97B4-AD579DE13A8E}">
      <text>
        <r>
          <rPr>
            <sz val="9"/>
            <color indexed="81"/>
            <rFont val="Tahoma"/>
            <family val="2"/>
            <charset val="238"/>
          </rPr>
          <t xml:space="preserve">HP 1 ... Výbušné
HP 2 ... Oxidující
HP 3 ... Hořlavé
HP 4 ... Dráždivé - dráždivé pro oči a kůži
HP 5 ... Toxicita pro specifické cílové orgány/Toxicita při vdechnutí
HP 6 ... Akutní toxicita
HP 7 ... Karcinogenní
HP 8 ... Žíravé
HP 9 ... Infekční
HP 10 ... Toxické pro reprodukci
HP 11 ... Mutagenní
HP 12 ... Uvolňování akutně toxického plynu
HP 13 ... Senzibilizující
HP 14 ... Ekotoxický
HP 15 ... Následně nebezpečný
</t>
        </r>
      </text>
    </comment>
    <comment ref="Q66" authorId="1" shapeId="0" xr:uid="{EADD8CFB-D166-458C-A524-E9A364D7C979}">
      <text>
        <r>
          <rPr>
            <b/>
            <sz val="9"/>
            <color indexed="81"/>
            <rFont val="Tahoma"/>
            <family val="2"/>
            <charset val="238"/>
          </rPr>
          <t>HP 1 ... Výbušné
HP 2 ... Oxidující
HP 3 ... Hořlavé
HP 4 ... Dráždivé - dráždivé pro oči a kůži
HP 5 ... Toxicita pro specifické cílové orgány/Toxicita při vdechnutí
HP 6 ... Akutní toxicita
HP 7 ... Karcinogenní
HP 8 ... Žíravé
HP 9 ... Infekční
HP 10 ... Toxické pro reprodukci
HP 11 ... Mutagenní
HP 12 ... Uvolňování akutně toxického plynu
HP 13 ... Senzibilizující
HP 14 ... Ekotoxický
HP 15 ... Následně nebezpečný</t>
        </r>
        <r>
          <rPr>
            <sz val="9"/>
            <color indexed="81"/>
            <rFont val="Tahoma"/>
            <family val="2"/>
            <charset val="238"/>
          </rPr>
          <t xml:space="preserve">
</t>
        </r>
      </text>
    </comment>
    <comment ref="AR66" authorId="1" shapeId="0" xr:uid="{8E6DE2DF-8ECD-4FA1-AAF4-842F1B400F2D}">
      <text>
        <r>
          <rPr>
            <b/>
            <sz val="9"/>
            <color indexed="81"/>
            <rFont val="Tahoma"/>
            <family val="2"/>
            <charset val="238"/>
          </rPr>
          <t>HP 1 ... Výbušné
HP 2 ... Oxidující
HP 3 ... Hořlavé
HP 4 ... Dráždivé - dráždivé pro oči a kůži
HP 5 ... Toxicita pro specifické cílové orgány/Toxicita při vdechnutí
HP 6 ... Akutní toxicita
HP 7 ... Karcinogenní
HP 8 ... Žíravé
HP 9 ... Infekční
HP 10 ... Toxické pro reprodukci
HP 11 ... Mutagenní
HP 12 ... Uvolňování akutně toxického plynu
HP 13 ... Senzibilizující
HP 14 ... Ekotoxický
HP 15 ... Následně nebezpečný</t>
        </r>
        <r>
          <rPr>
            <sz val="9"/>
            <color indexed="81"/>
            <rFont val="Tahoma"/>
            <family val="2"/>
            <charset val="23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Milan Zmátlík</author>
  </authors>
  <commentList>
    <comment ref="A17" authorId="0" shapeId="0" xr:uid="{E42DFFB2-90BB-4974-908C-2D2034541AA5}">
      <text>
        <r>
          <rPr>
            <sz val="9"/>
            <color indexed="81"/>
            <rFont val="Tahoma"/>
            <family val="2"/>
            <charset val="238"/>
          </rPr>
          <t xml:space="preserve">HP 1 ... Výbušné
HP 2 ... Oxidující
HP 3 ... Hořlavé
HP 4 ... Dráždivé - dráždivé pro oči a kůži
HP 5 ... Toxicita pro specifické cílové orgány/Toxicita při vdechnutí
HP 6 ... Akutní toxicita
HP 7 ... Karcinogenní
HP 8 ... Žíravé
HP 9 ... Infekční
HP 10 ... Toxické pro reprodukci
HP 11 ... Mutagenní
HP 12 ... Uvolňování akutně toxického plynu
HP 13 ... Senzibilizující
HP 14 ... Ekotoxický
HP 15 ... Následně nebezpečný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Milan Zmátlík</author>
    <author>Jan Zachoval</author>
  </authors>
  <commentList>
    <comment ref="A17" authorId="0" shapeId="0" xr:uid="{BB08191C-2B85-4B65-8151-E235547783B8}">
      <text>
        <r>
          <rPr>
            <sz val="9"/>
            <color indexed="81"/>
            <rFont val="Tahoma"/>
            <family val="2"/>
            <charset val="238"/>
          </rPr>
          <t xml:space="preserve">HP 1 ... Výbušné
HP 2 ... Oxidující
HP 3 ... Hořlavé
HP 4 ... Dráždivé - dráždivé pro oči a kůži
HP 5 ... Toxicita pro specifické cílové orgány/Toxicita při vdechnutí
HP 6 ... Akutní toxicita
HP 7 ... Karcinogenní
HP 8 ... Žíravé
HP 9 ... Infekční
HP 10 ... Toxické pro reprodukci
HP 11 ... Mutagenní
HP 12 ... Uvolňování akutně toxického plynu
HP 13 ... Senzibilizující
HP 14 ... Ekotoxický
HP 15 ... Následně nebezpečný
</t>
        </r>
      </text>
    </comment>
    <comment ref="Q66" authorId="1" shapeId="0" xr:uid="{3FE936A3-0144-4556-92A3-7C9AF0F5C0D4}">
      <text>
        <r>
          <rPr>
            <b/>
            <sz val="9"/>
            <color indexed="81"/>
            <rFont val="Tahoma"/>
            <family val="2"/>
            <charset val="238"/>
          </rPr>
          <t>HP 1 ... Výbušné
HP 2 ... Oxidující
HP 3 ... Hořlavé
HP 4 ... Dráždivé - dráždivé pro oči a kůži
HP 5 ... Toxicita pro specifické cílové orgány/Toxicita při vdechnutí
HP 6 ... Akutní toxicita
HP 7 ... Karcinogenní
HP 8 ... Žíravé
HP 9 ... Infekční
HP 10 ... Toxické pro reprodukci
HP 11 ... Mutagenní
HP 12 ... Uvolňování akutně toxického plynu
HP 13 ... Senzibilizující
HP 14 ... Ekotoxický
HP 15 ... Následně nebezpečný</t>
        </r>
        <r>
          <rPr>
            <sz val="9"/>
            <color indexed="81"/>
            <rFont val="Tahoma"/>
            <family val="2"/>
            <charset val="238"/>
          </rPr>
          <t xml:space="preserve">
</t>
        </r>
      </text>
    </comment>
    <comment ref="AR66" authorId="1" shapeId="0" xr:uid="{E336FBA1-BA6D-4D63-BE2C-C7D6F3C12FD0}">
      <text>
        <r>
          <rPr>
            <b/>
            <sz val="9"/>
            <color indexed="81"/>
            <rFont val="Tahoma"/>
            <family val="2"/>
            <charset val="238"/>
          </rPr>
          <t>HP 1 ... Výbušné
HP 2 ... Oxidující
HP 3 ... Hořlavé
HP 4 ... Dráždivé - dráždivé pro oči a kůži
HP 5 ... Toxicita pro specifické cílové orgány/Toxicita při vdechnutí
HP 6 ... Akutní toxicita
HP 7 ... Karcinogenní
HP 8 ... Žíravé
HP 9 ... Infekční
HP 10 ... Toxické pro reprodukci
HP 11 ... Mutagenní
HP 12 ... Uvolňování akutně toxického plynu
HP 13 ... Senzibilizující
HP 14 ... Ekotoxický
HP 15 ... Následně nebezpečný</t>
        </r>
        <r>
          <rPr>
            <sz val="9"/>
            <color indexed="81"/>
            <rFont val="Tahoma"/>
            <family val="2"/>
            <charset val="238"/>
          </rPr>
          <t xml:space="preserve">
</t>
        </r>
      </text>
    </comment>
  </commentList>
</comments>
</file>

<file path=xl/sharedStrings.xml><?xml version="1.0" encoding="utf-8"?>
<sst xmlns="http://schemas.openxmlformats.org/spreadsheetml/2006/main" count="1054" uniqueCount="278">
  <si>
    <t>Základní popis odpadu "ZPO", písemná informace o odpadu "PIO"</t>
  </si>
  <si>
    <t xml:space="preserve">   čestné prohlášení původce, předávající osoby, že odpad odpovídá ZPO dodanému při první z řady dodávek </t>
  </si>
  <si>
    <t xml:space="preserve">   ve smyslu zákona o odpadech č.541/2020 Sb. V platném znění a prováděcích právních předpisů</t>
  </si>
  <si>
    <t>Údaje o předávající osobě - původci</t>
  </si>
  <si>
    <t>Název:</t>
  </si>
  <si>
    <t>Ulice</t>
  </si>
  <si>
    <t>Obec + PSČ</t>
  </si>
  <si>
    <t>IČO:</t>
  </si>
  <si>
    <t>IČZ, IČP</t>
  </si>
  <si>
    <t>Název a adresa, kde odpad vznikl</t>
  </si>
  <si>
    <t>Název druhu odpadu</t>
  </si>
  <si>
    <t>Katalogové číslo odpadu</t>
  </si>
  <si>
    <t>NE</t>
  </si>
  <si>
    <t>ANO</t>
  </si>
  <si>
    <t>Nejsou</t>
  </si>
  <si>
    <t>HP1</t>
  </si>
  <si>
    <t>HP2</t>
  </si>
  <si>
    <t>HP3</t>
  </si>
  <si>
    <t>HP4</t>
  </si>
  <si>
    <t>HP5</t>
  </si>
  <si>
    <t>HP6</t>
  </si>
  <si>
    <t>HP7</t>
  </si>
  <si>
    <t>HP8</t>
  </si>
  <si>
    <t>HP9</t>
  </si>
  <si>
    <t>HP10</t>
  </si>
  <si>
    <t>HP11</t>
  </si>
  <si>
    <t>HP12</t>
  </si>
  <si>
    <t>HP13</t>
  </si>
  <si>
    <t>HP14</t>
  </si>
  <si>
    <t>HP15</t>
  </si>
  <si>
    <t>Odpad skupiny 19 původem ze skupin 20, 15 01 a 17</t>
  </si>
  <si>
    <t>z toho podíl ze skupiny 20:</t>
  </si>
  <si>
    <t>z toho podíl ze skupiny 15 01:</t>
  </si>
  <si>
    <t>z toho podíl ze skupiny 17:</t>
  </si>
  <si>
    <t>N</t>
  </si>
  <si>
    <t>O</t>
  </si>
  <si>
    <t>Kategorie odpadu</t>
  </si>
  <si>
    <t>nebezpečné vlastnosti</t>
  </si>
  <si>
    <t>Nebezpečné vlastnosti</t>
  </si>
  <si>
    <t>Popis vzniku odpadu vč. popisu vstupních materiálů</t>
  </si>
  <si>
    <t>Odpad ze svozu sběrových nádob na komunální odpad, zařazených do systému shromážďování, sběru, přepravy, třídění, využívání a odstraňování komunálních odpadů vznikajících na katastrálním území obce jako nevyužitelný zbytek po předchozím odděleném soustřeďování recyklovatelných komunálních odpadů na místech a dle pokynů  určených obcí. Odpad obsahuje dále nevyužitelné směsi různých materiálů jako např. plastů vč. PVC, ošetřeného dřeva, kompozitních materiálů s obsahem plastů (vč. PVC), skla (např. drátosklo), porcelánu, znečištěné oděvy atd.</t>
  </si>
  <si>
    <t>Směsný komunální odpad - svoz</t>
  </si>
  <si>
    <t>Směsný komunální odpad - firma, občan</t>
  </si>
  <si>
    <t>Fyzikální vlastnosti odpadu</t>
  </si>
  <si>
    <t>skupenství</t>
  </si>
  <si>
    <t>zápach</t>
  </si>
  <si>
    <t>typicky mírný</t>
  </si>
  <si>
    <t>silný</t>
  </si>
  <si>
    <t xml:space="preserve">barva </t>
  </si>
  <si>
    <t>hnědá</t>
  </si>
  <si>
    <t>černá</t>
  </si>
  <si>
    <t>různorodá</t>
  </si>
  <si>
    <t>žlutá</t>
  </si>
  <si>
    <t>šedá</t>
  </si>
  <si>
    <t>žlutohnědá</t>
  </si>
  <si>
    <t>bez zápachu</t>
  </si>
  <si>
    <t>jiné</t>
  </si>
  <si>
    <t>heterogennní</t>
  </si>
  <si>
    <t>homogenní</t>
  </si>
  <si>
    <t>pevné</t>
  </si>
  <si>
    <t>kapalné</t>
  </si>
  <si>
    <t>plynné</t>
  </si>
  <si>
    <t>skupenství:</t>
  </si>
  <si>
    <t>barva:</t>
  </si>
  <si>
    <t>Složení odpadu</t>
  </si>
  <si>
    <t>Rozbory</t>
  </si>
  <si>
    <t>Ano</t>
  </si>
  <si>
    <t>Ne</t>
  </si>
  <si>
    <t>Údaje o složení odpadu</t>
  </si>
  <si>
    <t>Vysoce heterogenní směs odpadů, ze kterých byly vytříděny využitelné a nebezpečné složky, jedná se o směs smetí, odpadků, zbytků potravin, nevyužitelných obalů, odpadu z odpadkových košů atd.</t>
  </si>
  <si>
    <t>IČZ: CZH00484</t>
  </si>
  <si>
    <t xml:space="preserve">skupina skládky  S-OO3 </t>
  </si>
  <si>
    <t xml:space="preserve">Skládka odpadů Popovice - Libec u Jičína </t>
  </si>
  <si>
    <t>IČO:  64814467</t>
  </si>
  <si>
    <t>provozovatel: Technické služby města Jičína, Textilní 955, 506 01 Jičín</t>
  </si>
  <si>
    <t>Údaje o jednotlivých parametrech rozhodných pro možnost uložení odpadu na příslušnou skupinu skládek nebo využití k zasypávání včetně protokolů o vzorkování a zkouškách odpadu</t>
  </si>
  <si>
    <t>Odůvodnění toho, proč s odpadem nelze nakládat jiným způsobem</t>
  </si>
  <si>
    <t>Stanovené kritické ukazatele</t>
  </si>
  <si>
    <t>Odpad nelze dále využít</t>
  </si>
  <si>
    <t>Odpad nelze dále upravit</t>
  </si>
  <si>
    <r>
      <t xml:space="preserve">S ohledem na způsob vzniku, složení a heterogenitu nelze odpad hodnotit na základě výsledků zkoušek, </t>
    </r>
    <r>
      <rPr>
        <b/>
        <sz val="11"/>
        <color theme="1"/>
        <rFont val="Calibri"/>
        <family val="2"/>
        <charset val="238"/>
        <scheme val="minor"/>
      </rPr>
      <t>hodnocení je prováděno odborným úsudkem</t>
    </r>
  </si>
  <si>
    <t>Popis odborného úsudku, kterým byla vyhodnocena přijatelnost odpadu na skládku v případě nevypracování ZPO na základě výsledků zkoušek vč. zdokumentování každého ukazatele pro přijetí odpadu do zařízení</t>
  </si>
  <si>
    <t>Omezení a nezbytná opatření po přijetí odpadů na skládku a případné omezení mísitelnosti odpadu s jinými druhy odpadu</t>
  </si>
  <si>
    <t>Nejsou stanovena</t>
  </si>
  <si>
    <t>&gt; 6,5</t>
  </si>
  <si>
    <t>Popis provedeného způsobu úpravy před uložením na skládku</t>
  </si>
  <si>
    <t>Odůvodnění případného neprovedení úpravy nebo další úpravy nebo neodstranění nebezpečných vlastností odpadu před skládkováním</t>
  </si>
  <si>
    <t>Technicky neproveditelné</t>
  </si>
  <si>
    <t>Úpravou nelze dosáhnout snížení objemu odpadu nebo snížení nebo odstranění nebezpečných vlastností</t>
  </si>
  <si>
    <t>Celkové nepříznivé dopady úpravy odpadu na ŽP převyšují příznivé dopady jeho odstranění</t>
  </si>
  <si>
    <t>Odpady z obsahem azbestu jsou ukládány v souladu s § 13 vyhlášky 273/2021 Sb. na vyhrazené místo s denním překrytím, nebo do krytého kontejneru, vždy zabalený v utěsněných obalech</t>
  </si>
  <si>
    <t>Limit výhřevnosti (MJ/kg sušiny)</t>
  </si>
  <si>
    <t>&lt; 6,5</t>
  </si>
  <si>
    <t>&gt;10</t>
  </si>
  <si>
    <t>&lt; 10</t>
  </si>
  <si>
    <r>
      <t>Biologická stabilita AT4 (mgO</t>
    </r>
    <r>
      <rPr>
        <b/>
        <vertAlign val="subscript"/>
        <sz val="10"/>
        <color theme="1"/>
        <rFont val="Calibri"/>
        <family val="2"/>
        <charset val="238"/>
        <scheme val="minor"/>
      </rPr>
      <t>2</t>
    </r>
    <r>
      <rPr>
        <b/>
        <sz val="10"/>
        <color theme="1"/>
        <rFont val="Calibri"/>
        <family val="2"/>
        <charset val="238"/>
        <scheme val="minor"/>
      </rPr>
      <t>/g sušiny)</t>
    </r>
  </si>
  <si>
    <t>Bez úpravy, jde o odpad, kde se provádí separace tříděním v místě vzniku. Pouze vytřídění nebezpečných a/nebo využitelných složek</t>
  </si>
  <si>
    <t>Z odpadu již byly v místě jeho vzniku vytříděny využitelné či nebezpečné složky</t>
  </si>
  <si>
    <t>Čestné prohlášení původce odpadu nebo předávající osoby / dodavatele odpadu v případě absence potvrzení ze strany původce odpadu</t>
  </si>
  <si>
    <t>V případě předání na skládku byl odpad upraven v souladu s platnou legislativou, zejména se zákonem o odpadech, v platném znění a jeho prováděcími právními předpisy</t>
  </si>
  <si>
    <t xml:space="preserve"> V případě předání na skládku se nejedná o odpad, který nelze ukládat na skládky všech skupin dle platné legislativy, zejm. dle vyhlášky o podrobnostech nakládání s odpady</t>
  </si>
  <si>
    <t>Všechny informace uvedené v tomto základním popisu odpadu jsou úplné a pravdivé. V případě, že dojde ke změně surovin a technologie procesu, ve kterém odpad vzniká, nebo dalším změnám, které ovlivní kvalitativní ukazatele odpadu klíčové pro jeho přijetí do zařízení provozovatele, bude základní popis odpadu při každé takové změně ze strany původce nebo dodavatele odpadu/předávajícího neprodleně aktualizován a  tato změna bude neprodleně písemně oznámena provozovateli zařízení</t>
  </si>
  <si>
    <t>Všechny informace uvedené v tomto ZPO jsou v souladu s platnou legislativou, zejména se zákonem o odpadech, v platném znění a prováděcími právními předpisy</t>
  </si>
  <si>
    <t>Původce odpadu</t>
  </si>
  <si>
    <t>Předávající osoba / Dodavatel</t>
  </si>
  <si>
    <t>Provozovatel zařízení</t>
  </si>
  <si>
    <t>Jméno, příjmení, razítko, podpis</t>
  </si>
  <si>
    <t>Převzal dne:</t>
  </si>
  <si>
    <t>Datum</t>
  </si>
  <si>
    <t>Původce odpadu souhlasí, že odpovídá za úplnost a pravdivost údajů o odpadu uvedených v tomto základním popisu odpadu (dále jen ZPO) a přebírá odpovědnost za všechny škody (vč. finančních) vzniklé provozovateli zařízení v případě uvedení neúplných nebo nesprávných informací o vlastnostech, složení a deklaraci odpadu v ZPO. V případě absence potvrzení ZPO ze strany původce přechází tato odpovědnost na Předávající osobu.</t>
  </si>
  <si>
    <t>kategorie odpadu</t>
  </si>
  <si>
    <t>rozbory</t>
  </si>
  <si>
    <t>Odůvodnění</t>
  </si>
  <si>
    <t>omezení</t>
  </si>
  <si>
    <t>Odpad  19 původ ze skupin 20, 15 01 a 17</t>
  </si>
  <si>
    <t>Komunální odpad po vytřídění využitelných a nebezpečných složek obsahující popel, uliční smetky a dále nevyužitelné zbytky plastů, papíru, kovových předmětů, jídla, jiných biologicky rozložitelných odpadů, skla, vyřazených a nefunkčních předmětů a zařízení apod.</t>
  </si>
  <si>
    <t>upřesnění: stanoveno úsudkem, odpad obsahuje minimální biologickou složku</t>
  </si>
  <si>
    <t>výhřevnost</t>
  </si>
  <si>
    <t>stabilita</t>
  </si>
  <si>
    <t>údaje o složení</t>
  </si>
  <si>
    <t xml:space="preserve">Technické služby města Jičína </t>
  </si>
  <si>
    <t>Textilní 955</t>
  </si>
  <si>
    <t>506 01 Jičín</t>
  </si>
  <si>
    <t>Odpad vzniká při úklidu budov, administrativních prostor, areálu, bytu, domu, domácnosti apod.</t>
  </si>
  <si>
    <t>Jedná se o odpad ze svozu sběrových nádob na komunální odpad, zařazených do systému shromážďování, sběru, přepravy, třídění, využívání a odstraňování komunálních odpadů vznikajících na katastrálním území obce  jako nevyužitelný zbytek po předchozím odděleném soustřeďování recyklovatelných komunálních odpadů na místech a dle pokynů  určených obcí, příp. dle obecního systému odpadového hospodářství. Vzhledem k povaze odpadu, který je tvořen nesourodou směsí nejrůznějších druhů materiálů, je nemožné odebrat reprezentativní vzorek, který by svými vlastnostmi odpovídal vlastnostem vzorkovaného celku/odpadu. Odpad není znečištěn žádnou nebezpečnou látkou, nebezpečné a využitelné složky byly  před umístěním do sběrné nádoby na předávaný odpad vytříděny, další úprava odpadu s ohledem na způsob odstranění není nutná ani účelná. Původce (popř. předávající osoba / dodavatel) na základě znalosti vstupních surovin, technologie vzniku, úpravy a dalších informací o odpadu, předpokládá u odpadu splnění vyluhovatelnosti i všech dalších relevantních ukazatelů pro přijetí, stanovených vyhláškou č. 273/2021 Sb., o podrobnostech nakládání s odpady, v platném znění, pro odpovídající skupinu skládky, na kterou může být odpad vzhledem ke svým vlastnostem, vyluhovatelnosti a složení dle tohoto základního popisu uložen. Vzhledem ke složení odpadu z běžně používaných materiálů a původnímu určení odpadu (např. dále nevyužitelné obaly vč. zbytků potravin, smetky, použité výrobky denní potřeby atd....) lze důvodně předpokládat, že odpad neobsahuje ani neuvolňuje nadlimitní množství sledovaných těžkých kovů, solí ani jiných složek (viz příloha č. 10 k vyhlášce č. 273/2021 Sb.), jež by mohly způsobit překročení povolených limitů sledovaných ukazatelů vyluhovatelnosti pro danou skupinu skládky. Odpad vzhledem ke svým vlastnostem, složení a s přihlédnutím k místním technickým a ekonomickým podmínkám nelze využít či jinak odstranit v souladu s hierarchií odpadového hospodářství. Odstranění odpadu ve spalovně není možné z technicko - ekonomických důvodů (např. dojezdová vzdálenost, kapacita spalovny, požadavky na homogenitu a výhřevnost odpadu, přítomnost složek s nadlimitním obsahem chloru apod.).Na základě provedeného úsudku lze deklarovat, že odpad splňuje podmínky pro přijetí na skládce kategorie S-OO3 v souladu s platnou legislativou.</t>
  </si>
  <si>
    <t>2 název</t>
  </si>
  <si>
    <t>1 kód</t>
  </si>
  <si>
    <t>Objemný odpad -firmy, občan</t>
  </si>
  <si>
    <t xml:space="preserve">Nevyužitelný objemný komunální odpad z domácností, kanceláří, skladů, …atd.   </t>
  </si>
  <si>
    <t>Objemný odpad - obec</t>
  </si>
  <si>
    <t>Jedná se o dále nevyužitelnou směs odpadů vznikajících při úklidu budov, administrativních prostor, areálu, bytu, domu, domácnosti apod. Vzhledem k povaze odpadu, který je tvořen nesourodou směsí nejrůznějších druhů materiálů, je nemožné odebrat reprezentativní vzorek, který by svými vlastnostmi odpovídal vlastnostem vzorkovaného celku/odpadu. Odpad není znečištěn žádnou nebezpečnou látkou, nebezpečné a využitelné složky byly vytříděny, další úprava odpadu s ohledem na způsob odstranění není nutná ani účelná. Původce (popř. předávající osoba / dodavatel) na základě znalosti vstupních surovin, technologie vzniku, úpravy a dalších informací o odpadu, předpokládá u odpadu splnění vyluhovatelnosti i všech dalších relevantních ukazatelů pro přijetí, stanovených vyhláškou č. 273/2021 Sb., o podrobnostech nakládání s odpady, v platném znění, pro odpovídající skupinu skládky, na kterou může být odpad vzhledem ke svým vlastnostem, vyluhovatelnosti a složení dle tohoto základního popisu uložen. Vzhledem ke složení odpadu z běžně používaných materiálů a původnímu určení odpadu (např. dále nevyužitelné obaly vč. zbytků potravin, smetky, použité výrobky denní potřeby atd....) lze důvodně předpokládat, že odpad neobsahuje ani neuvolňuje nadlimitní množství sledovaných těžkých kovů, solí ani jiných složek (viz příloha č. 10 k vyhlášce č. 273/2021 Sb.), jež by mohly způsobit překročení povolených limitů sledovaných ukazatelů vyluhovatelnosti pro danou skupinu skládky. Odpad vzhledem ke svým vlastnostem, složení a s přihlédnutím k místním technickým a ekonomickýcm podmínkám nelze využít či jinak odstranit v souladu s hierarchií odpadového hospodářství. Na základě provedeného úsudku lze deklarovat, že odpad splňuje podmínky pro přijetí na skládce kategorie S-OO3 v souladu s platnou legislativou.</t>
  </si>
  <si>
    <t>Nevyužitelný objemný komunální odpad z hromadného sběru organizovaného obcí po předchozím vytřídění a odděleném soustřeďování recyklovatelných komunálních odpadů na místech a dle pokynů  určených obcí.</t>
  </si>
  <si>
    <t>přednastavený</t>
  </si>
  <si>
    <t>interaktivní</t>
  </si>
  <si>
    <t>nejsou stanoveny</t>
  </si>
  <si>
    <t xml:space="preserve">Odpad vzniká při stavební a demoliční činnosti a je tvořen směsí různých inertních stavebních a nebo demoličních materiálů/odpadů. Odpad je upraven vytříděním nebezpečných a využitelných složek. </t>
  </si>
  <si>
    <t xml:space="preserve"> popis vzniku</t>
  </si>
  <si>
    <t xml:space="preserve"> popis odpadu</t>
  </si>
  <si>
    <t>Výpočty</t>
  </si>
  <si>
    <t>Kód</t>
  </si>
  <si>
    <t>Název Odpadu</t>
  </si>
  <si>
    <t>Vyplňujte pouze zažlucená pole !</t>
  </si>
  <si>
    <t>Pokud je místo, kde odpad vznikl jiné než adresa původce vyplňte !</t>
  </si>
  <si>
    <t>Název odpadu</t>
  </si>
  <si>
    <t xml:space="preserve">Seznam odpadů přijímaných na skládku odpadů Popovice - Libec u Jičína </t>
  </si>
  <si>
    <t>kód odpadu</t>
  </si>
  <si>
    <t>Kód odpadu</t>
  </si>
  <si>
    <t>složení odpadu</t>
  </si>
  <si>
    <t>Biologická stabilita AT4 (mgO2/g sušiny)</t>
  </si>
  <si>
    <t>Pozor, když ANO, doplnit i druhy na konci tabulky</t>
  </si>
  <si>
    <t>HP 1 ... Výbušné
HP 2 ... Oxidující
HP 3 ... Hořlavé
HP 4 ... Dráždivé - dráždivé pro oči a kůži
HP 5 ... Toxicita pro specifické cílové orgány/Toxicita při vdechnutí
HP 6 ... Akutní toxicita
HP 7 ... Karcinogenní
HP 8 ... Žíravé
HP 9 ... Infekční
HP 10 ... Toxické pro reprodukci
HP 11 ... Mutagenní
HP 12 ... Uvolňování akutně toxického plynu
HP 13 ... Senzibilizující
HP 14 ... Ekotoxický
HP 15 ... Následně nebezpečný</t>
  </si>
  <si>
    <t>prázdný</t>
  </si>
  <si>
    <t>Odpad z tržišť</t>
  </si>
  <si>
    <t>Uliční smetky</t>
  </si>
  <si>
    <t>Vysoce heterogenní směs odpadů, ze kterých byly vytříděny využitelné a nebezpečné složky, jedná se o směs smetí, odpadků, zbytků potravin, nevyužitelných obalů  atd.</t>
  </si>
  <si>
    <t xml:space="preserve">Odpad vzniká při úklidu města, obce, tvoří jej smetky z komunikací, zvláště zemina, kameny, stavební materiály a uklizený posypový materiál. </t>
  </si>
  <si>
    <t>Odpad vzniká při úklidu města, obce, tvoří jej smetky z komunikací a komunální odpad včetně biologické složky</t>
  </si>
  <si>
    <t>chemický</t>
  </si>
  <si>
    <t>štiplavý</t>
  </si>
  <si>
    <t>Sledování teploty, případné zkrápění, překrytí a hutnění</t>
  </si>
  <si>
    <t>Nejsou stanovena, standartně překrytí a hutnění</t>
  </si>
  <si>
    <t>Prakticky s ohledem na současný a vědecký pokrok nelze tento odpad materiálově recyklovat</t>
  </si>
  <si>
    <t>Jiný biologicky nerozložitelný odpad</t>
  </si>
  <si>
    <t xml:space="preserve">Odpad vzniká v komunální sféře (města, obce). Tvoří jej biologicky nerozložitelný odpad - zemina, kameny, stavební materiály, nerozložitelný odpad. </t>
  </si>
  <si>
    <t>Vysoce heterogenní směs odpadů. Odpad tvoří směs veškerých smetků, protože způsob provedení/odstranění neumožňuje jejich podrobnější vytřídění.</t>
  </si>
  <si>
    <t>Vysoce heterogenní směs odpadů, ze kterých byly vytříděny využitelné a nebezpečné složky, jedná se o směs biologicky nerozložitelných  odpadů.</t>
  </si>
  <si>
    <t>Bude použito na překrytí skládky, odpady TZS mohou být přijímány do max. 25% celkové hmotnosti odpadů uložených na skládku v poplatkovém období</t>
  </si>
  <si>
    <t xml:space="preserve">Nevhodné jako TZS pro překrytí, pro přijetí na skládku není potřeba provádět žádná zvláštní opatření, kromě hutnění. Pro odpad neplatí omezení smíchání s ostatními vybranými odpady. </t>
  </si>
  <si>
    <t>Směsné stavební a demoliční odpady neuvedené pod čísly 17 09 01, 17 09 02 a 17 09 02 - vhodné jako TZS</t>
  </si>
  <si>
    <t>Směsné stavební a demoliční odpady neuvedené pod čísly 17 09 01, 17 09 02 a 17 09 03 - nevhodné jako TZS</t>
  </si>
  <si>
    <t>zkrýt</t>
  </si>
  <si>
    <t>Níže ze seznamu vyberte název odpadu a následně je vyberte v rolovacím menu níže</t>
  </si>
  <si>
    <t>Vysoce heterogenní směs odpadů. Odpad tvoří směs veškerých smetků, zbytků, znečištěných plastů, papírů, přetříděného objemného odpadu atd.</t>
  </si>
  <si>
    <t xml:space="preserve">	
Jiné odpady (včetně směsí materiálů) z mechanické úpravy odpadu neuvedené pod číslem 19 12 11</t>
  </si>
  <si>
    <t>Odpad vzníká jako zbytková část z roztřídění např. na  provozech sběrného dvora, třídírny plastů, papíru a skla</t>
  </si>
  <si>
    <t>Směs stavebních a demoličních odpadů (cihly, betony, malta, omítky, krytiny, …atd.)</t>
  </si>
  <si>
    <t>Směs stavebních a demoličních odpadů z úklidu staveniště (papírové a plastové obaly, cihly, betony, malta, omítky, izolace, krytiny, …atd.)</t>
  </si>
  <si>
    <t xml:space="preserve">Doplnění k výhřevnosti </t>
  </si>
  <si>
    <t>doplnění výhřevnosti</t>
  </si>
  <si>
    <t>upřesnění: výhřevnost je proměnlivá dle složení odpadu</t>
  </si>
  <si>
    <t>upřesnění: pouze stavební materiál, předpoklad nízká</t>
  </si>
  <si>
    <t>upřesnění: předpoklad nízká výhřevnost dle složení smetků</t>
  </si>
  <si>
    <t>Izolační materiály neuvedené pod čísly 170601 a 170603 - skelná vata</t>
  </si>
  <si>
    <t>Odpad vzniká při stavbách, demolicích, rekonstrukcích, stavebních úpravách.</t>
  </si>
  <si>
    <t xml:space="preserve">Směs a zbytky znečištěného polystyrenu odděleného od ostatního stavebního materiálu bez nebezpečných látek. </t>
  </si>
  <si>
    <t>upřesnění: předpoklad nízká výhřevnost dle složení odpadu</t>
  </si>
  <si>
    <t>Vysoce heterogenní směs odpadů izolací ze staveb, demolic, rekonstrukcí a stavebních úprav - dále nevyužitelná směs izolačních materiálů s možnou příměsí zeminy, suti, cihel, betonu, obalů od stavebních materiálů, s možným ojedinělým výskytem dřeva, nevyužitelných plastů (PVC), skla  a jiných materiálů ze stavby.</t>
  </si>
  <si>
    <t>Stavební materiály obsahující azbest</t>
  </si>
  <si>
    <t>Izolační materiál s obsahem azbestu</t>
  </si>
  <si>
    <t>Vysoce heterogenní směs odpadů izolací ze staveb, demolic, rekonstrukcí a stavebních úprav s obsahem azbestu - dále nevyužitelná směs izolačních materiálů s možnou příměsí zeminy, suti, cihel, betonu, obalů od stavebních materiálů  a jiných materiálů ze stavby.</t>
  </si>
  <si>
    <t>Vysoce heterogenní směs odpadů ze staveb, demolic, rekonstrukcí a stavebních úprav s obsahem azbestu - dále nevyužitelná směs izolačních materiálů s možnou příměsí zeminy, suti, cihel, betonu, obalů od stavebních materiálů  a jiných materiálů ze stavby.</t>
  </si>
  <si>
    <t>Odpad vzniká z domácností, kanceláří, skladů, …atd. Jedná se převážně o použitý/poškozený starý nábytek, koberce, ...atp.  Z odpadu byly vytříděny nebezpečné složky a složky využitelné k recyklaci, odpad tedy již neobsahuje nebezpečné a využitelné složby. Vzhledem k povaze odpadu, který je tvořen nesourodou směsí nejrůznějších druhů materiálů, je nemožné odebrat reprezentativní vzorek, který by svými vlastnostmi odpovídal vlastnostem vzorkovaného celku/odpadu. Na základě provedeného úsudku lze deklarovat, že odpad splňuje podmínky pro přijetí na skládce kategorie S-OO3 v souladu s platnou legislativou.</t>
  </si>
  <si>
    <t>Odpad vzniká při stavebních a demoličních pracích. Odpad je upraven vytříděním nebezpečných složek, komodit určených ke zpětnému odběru a využitelných složek. Jedná se převážně o zbytky a části stavebních a demoličních odpadů (cihly, betony, malta, omítky, izolace, krytiny, …atd.). Z odpadu byly vytříděny nebezpečné složky a složky využitelné k recyklaci, odpad tedy již neobsahuje nebezpečné a využitelné složby. Vhledem k povaze odpadu, který je tvořen nesourodou směsí nejrůznějších druhů materiálů, je nemožné odebrat reprezentativní vzorek, který by svými vlastnostmi odpovídal vlastnostem vzorkovaného celku/odpadu. Na základě provedeného úsudku lze deklarovat, že odpad splňuje podmínky pro přijetí na skládce kategorie S-OO3 v souladu s platnou legislativou.</t>
  </si>
  <si>
    <t>Odpad vzniká při úklidu trhů, tvoří jej jak smetky z komunikací, zvláště zemina, kameny, ale i komunální odpad včetně biologické složky.  Vzhledem k povaze odpadu, který je tvořen velmi nesourodou směsí nejrůznějších typů materiálů je prakticky nemožné odebrat reprezentativní vzorek, který by svými vlastnostmi odpovídal vlastnostem vzorkovaného celku. Na základě provedeného úsudku lze deklarovat, že odpad splňuje podmínky pro přijetí na skládce kategorie S-OO3 v souladu s platnou legislativou.</t>
  </si>
  <si>
    <t>Tvoří jej smetky z komunikací, zvláště zemina, kameny, stavební materiály a uklizený posypový materiál.  Vzhledem k povaze odpadu, který je tvořen velmi nesourodou směsí nejrůznějších typů materiálů je prakticky nemožné odebrat reprezentativní vzorek, který by svými vlastnostmi odpovídal vlastnostem vzorkovaného celku. Na základě provedeného úsudku lze deklarovat, že odpad splňuje podmínky pro přijetí na skládce kategorie S-OO3 v souladu s platnou legislativou.</t>
  </si>
  <si>
    <t>Jedná se o dále nevyužitelnou směs odpadů vznikajících mechanickým tříděním  (úpravou) ostatních odpadů, zejména z třídění objemného odpadu, separace plastů, papíru a skla. Vzhledem k povaze odpadu, který je tvořen velmi nesourodou směsí nejrůznějších typů materiálů je prakticky nemožné odebrat reprezentativní vzorek, který by svými vlastnostmi odpovídal vlastnostem vzorkovaného celku. Na základě provedeného úsudku lze deklarovat, že odpad splňuje podmínky pro přijetí na skládce kategorie S-OO3 v souladu s platnou legislativou.</t>
  </si>
  <si>
    <t>Odpad vzniká při činnosti v komunální sféře - při rekonstrukcích parků, zahrad a dále souostřeďovaním ze hbřitovů a zahradnictví. Odpad tvoří směs biologicky nerozložitelných  odpadů, protože způsob provedení/odstranění neumožňuje jejich podrobnější vytřídění. Vzhledem k povaze odpadu, který je tvořen velmi nesourodou směsí nejrůznějších typů materiálů je prakticky nemožné odebrat reprezentativní vzorek, který by svými vlastnostmi odpovídal vlastnostem vzorkovaného celku. Na základě provedeného úsudku lze deklarovat, že odpad splňuje podmínky pro přijetí na skládce kategorie S-O03 v souladu s platnou legislativou.</t>
  </si>
  <si>
    <t>Směs a zbytky znečištěného a znehodnoceného polystyrenu, který vzniká například při demontáži kontaktních zateplovacích systémů. V případě, že odpad obsahuje odpadní pěnový polystyren, obsah HBCDD v něm nepřekračuje 1000 mg/kg. Odpad vzhledem ke svým vlastnostem, složení a s přihlédnutím k místním technickým a ekonomickýcm podmínkám nelze využít či jinak odstranit v souladu s hierarchií odpadového hospodářství. Odstranění odpadu ve spalovně není možné z technicko - ekonomických důvodů (např. dojezdová vzdálenost, kapacita spalovny, požadavky na kusovitost odpadu, příměs nežádoucích složek /PVC/...). Na základě provedeného úsudku lze deklarovat, že odpad splňuje podmínky pro přijetí na skládce kategorie S-O03 v souladu s platnou legislativou.</t>
  </si>
  <si>
    <t>Vysoce heterogenní dále nevyužitelná směs stavebních a demoličních odpadů - izolačních materiálů ze staveb, rekonstrukcí, stav. úprav a demolic. Vzhledem k povaze odpadu, který je tvořen velmi nesourodou směsí nejrůznějších typů materiálů je prakticky nemožné odebrat reprezentativní vzorek, který by svými vlastnostmi odpovídal vlastnostem vzorkovaného celku. Na základě provedeného úsudku lze deklarovat, že odpad splňuje podmínky pro přijetí na skládce kategorie S-O03 v souladu s platnou legislativou.</t>
  </si>
  <si>
    <t xml:space="preserve">Vysoce heterogenní dále nevyužitelná směs stavebních a demoličních odpadů - izolačních materiálů ze staveb, rekonstrukcí, stav. úprav a demolic s obsahem azbestu. Vzhledem k povaze odpadu, který je tvořen velmi nesourodou směsí nejrůznějších typů materiálů je prakticky nemožné odebrat reprezentativní vzorek, který by svými vlastnostmi odpovídal vlastnostem vzorkovaného celku. Na základě provedeného úsudku lze deklarovat, že odpad splňuje podmínky pro přijetí na skládce kategorie S-O03 v souladu s platnou legislativou. Upozornění na nakládání s odpadem s obsahem azbestu, nutné dodržet podmínky provozovatele skládky viz. podrobné info na webu TS. Nebezpečné vlastnosti -ekotoxicita, dráždivost, karcinogenita, schopnost uvolňovat nebezpečné látky do životního prostředí při odstraňování. </t>
  </si>
  <si>
    <t xml:space="preserve">Heterogenní dále nevyužitelná směs stavebních a demoličních odpadů - jedná se o krytinu, šablony eternitu a materiál ze staveb s obsahem azbestu vzniklý při rekonstrukci, stav. úprav a demolic s obsahem azbestu. Vzhledem k povaze odpadu, který je tvořen velmi nesourodou směsí nejrůznějších typů materiálů je prakticky nemožné odebrat reprezentativní vzorek, který by svými vlastnostmi odpovídal vlastnostem vzorkovaného celku. Na základě provedeného úsudku lze deklarovat, že odpad splňuje podmínky pro přijetí na skládce kategorie S-O03 v souladu s platnou legislativou. Upozornění na nakládání s odpadem s obsahem azbestu, nutné dodržet podmínky provozovatele skládky viz. podrobné info na webu TS. Nebezpečné vlastnosti -ekotoxicita, dráždivost, karcinogenita, schopnost uvolňovat nebezpečné látky do životního prostředí při odstraňování. </t>
  </si>
  <si>
    <t>Shrabky z česlí</t>
  </si>
  <si>
    <t>Odpady z lapáků písku</t>
  </si>
  <si>
    <t>Pevné odpady z primárního čištění (z česlí a filtrů)</t>
  </si>
  <si>
    <t>Odpad vzniká při průtoku odpadních vod ČOV Jičín na začátku technologické linky v lapácích písků, kde se písek odděluje , separuje od dalších látek.</t>
  </si>
  <si>
    <t>Odpad vzniká při průtoku odpadních vod na ČOV Jičín před začátkem technologické linky na česlích, kde se hrubé nečistoty oddělují (separují) od dalších látek.</t>
  </si>
  <si>
    <t>Vysoce heterogenní směs odpadů většinou pevného skupenství plovoucí v odpadní vodě - dále nevyužitelná směs plastových, papírových obalů s ojedinělým výskytem dřeva, textilu a jiných materiálů.</t>
  </si>
  <si>
    <t>Pevná látka v rypném stavu, zemina, písek, usazené sedimenty</t>
  </si>
  <si>
    <t xml:space="preserve">Vysoce heterogenní dále nevyužitelná směs odpadů. Vzhledem k povaze odpadu, který je tvořen velmi nesourodou směsí nejrůznějších typů materiálů je prakticky nemožné odebrat reprezentativní vzorek, který by svými vlastnostmi odpovídal vlastnostem vzorkovaného celku. Na základě provedeného úsudku lze deklarovat, že odpad splňuje podmínky pro přijetí na skládce kategorie S-O03 v souladu s platnou legislativou. </t>
  </si>
  <si>
    <t xml:space="preserve">Homogenní dále nevyužitelná směs zeminy, písků a kamení zněčištěných od odpadů. Vzhledem k povaze odpadu, který je tvořen velmi nesourodou směsí nejrůznějších typů materiálů je prakticky nemožné odebrat reprezentativní vzorek, který by svými vlastnostmi odpovídal vlastnostem vzorkovaného celku. Na základě provedeného úsudku lze deklarovat, že odpad splňuje podmínky pro přijetí na skládce kategorie S-O03 v souladu s platnou legislativou. </t>
  </si>
  <si>
    <t>Odpad vzniká při průtoku odpadních vod na ČOV Jičín před začátkem technologické linky na česlícha filtrech, kde se hrubé nečistoty oddělují (separují) od dalších látek.</t>
  </si>
  <si>
    <t>Pecní struska</t>
  </si>
  <si>
    <t>Upotřebené brusné nástroje a brusné materiály neuvedené pod číslem 120120</t>
  </si>
  <si>
    <t>Pevné zbytky brusných kotoučů a sypké minerální brusivo</t>
  </si>
  <si>
    <t>Jedná se o rozbité a opotřebované brusy a sypké minerální brusivo z broušení železné litiny.</t>
  </si>
  <si>
    <t>upřesnění: pouze brusný materiál, předpoklad nízká</t>
  </si>
  <si>
    <t xml:space="preserve">Odpad vzniká při hutní výrobě jako zbytek z odlitků, rozbité formy, </t>
  </si>
  <si>
    <t>Heterogenní směs odpadů většinou pevného skupenství - struska z hutní výroby, nevyužitelné zbytky odlitků (kovový kal),  licí formy a jádra používaná k odlévání (odpadní písky).</t>
  </si>
  <si>
    <t>Heterogenní směs odpadů většinou pevného skupenství - struska, kovový kal,odpadní písky atd.</t>
  </si>
  <si>
    <t>Směsné obaly</t>
  </si>
  <si>
    <t>Obalový materiál z podnikatelské činnosti, který byl znečištěn nebo znehodnocen a není vhodný k recyklaci.</t>
  </si>
  <si>
    <t>Obalový materiál z podnikatelské činnosti - zněčištěné, znehodnocené a druhově nevyužitelné obaly (nerecyklovatelné)</t>
  </si>
  <si>
    <t>Heterogenní směs proměnlivého složení, pevné skupenství, zpravidla bez zápachu nebo mírný, barva dle složení odpadu, možnost výskytu zbytků obalovaného materiálu - bio, gastro, zemědělské produkty, písky atd</t>
  </si>
  <si>
    <t>Odpadní štěrk a kamenivo neuvedené pod číslem 01406</t>
  </si>
  <si>
    <t>Odpadní plasty (kromě obalů)</t>
  </si>
  <si>
    <t>Plastové obaly</t>
  </si>
  <si>
    <t>Plasty (z autovraků)</t>
  </si>
  <si>
    <t>Sklo (autosklo, z autovraků)</t>
  </si>
  <si>
    <t>Jiné vyzdívky a žáruvzdorné materiály z metalurgických procesů neuvedené pod číslem 161103</t>
  </si>
  <si>
    <t>Beton - vhodné pro TZS</t>
  </si>
  <si>
    <t>Beton - nevhodné pro TZS</t>
  </si>
  <si>
    <t>Cihly</t>
  </si>
  <si>
    <t>Tašky a keramické výrobky</t>
  </si>
  <si>
    <t>Zemina a kamení neuvedené pod číslem 170503</t>
  </si>
  <si>
    <t>Zemina a kamení</t>
  </si>
  <si>
    <t>Absorpční činidla, filtrační materiály, čistící tkaniny a ochranné oděvy neuvedené pod číslem 150202</t>
  </si>
  <si>
    <t>Plasty  (stavební)</t>
  </si>
  <si>
    <t>Odpad vzniká při rozebírání aut a obdobné techniky</t>
  </si>
  <si>
    <t>Odpad vzniká při rozebírání a demontáži aut a obdobné techniky (autodopravy)</t>
  </si>
  <si>
    <t>Odpad vzniká ze stavební činnosti, obaly materiálů</t>
  </si>
  <si>
    <t>Odpad vzniká při demolicích staveb RD, BD, komunikací atd, případně jako zbytková část při stavební činnosti</t>
  </si>
  <si>
    <t>Odpad vzniká při demolicích staveb RD, BD, zejména při opravách střech, případně jako zbytková část při stavební činnosti</t>
  </si>
  <si>
    <t>Jedná se o menší kusy betonu zbavené původní výztuže</t>
  </si>
  <si>
    <t>Odpad vzniká při zemních a výkopových pracích např. na stavbách, při údržbě silnic atd.</t>
  </si>
  <si>
    <t>Odpad vzniká při údržbě zahrady či stavebních úpravách na pozemku původce.</t>
  </si>
  <si>
    <t>Odpad je převážně tvořen výkopovou zeminou, kamením, může být znečištěn nevyužitelnými příměsemi jako beton, cihly, plasty, sklo, dřevo, kořeny, kovy apod. (pouze však malé kusy)</t>
  </si>
  <si>
    <t>Odpad je převážně tvořen výkopovou zeminou, kamením a dalšími podobnými materiály na bázi především přírodních materiálů. Odpad může být znečištěn nevyužitelnými příměsemi malých a velmi malých rozměrů jako beton, cihly, plasty (vč. PVC), sklo, dřevo, kovy apod. takovým způsobem, že je nemožná jeho další úprava za účelem snížení objemu a/nebo úprava k využití (např. k zasypávání nebo k recyklaci). Vzhledem k většinovému zastoupení zeminy a kamení v odpadu zařadil původce odpad  pod katalog.č. 170504. Odpad pochází ze stavební činnosti (výkopových a podobných prací). Svým charakterem se až na výjimky jedná o odpad vhodný pro technické zabezpečení skládky. Odpad není znečištěn žádnou nebezpečnou látkou, nebezpečné a využitelné složky byly vytříděny. Původce (popř. předávající osoba / dodavatel) na základě znalosti vstupních surovin, technologie vzniku, úpravy a dalších informací o odpadu, předpokládá u odpadu splnění vyluhovatelnosti i všech dalších relevantních ukazatelů pro přijetí, stanovených vyhláškou č. 273/2021 Sb., o podrobnostech nakládání s odpady, v platném znění, pro odpovídající skupinu skládky, na kterou může být odpad vzhledem ke svým vlastnostem, vyluhovatelnosti a složení dle tohoto základního popisu uložen. Vzhledem ke složení odpadu převážně z materiálů přírodního původu (zemina, kamení) a vzniku odpadu při běžné stavební činnosti (zemní práce v nekontaminovaném prostředí) je zřejmé, že odpad neobsahuje ani neuvolňuje nadlimitní množství sledovaných těžkých kovů, solí ani jiných složek (viz příloha č. 10 k vyhlášce č. 273/2021 Sb.), jež by mohly způsobit překročení povolených limitů sledovaných ukazatelů vyluhovatelnosti pro danou skupinu skládky . Odpad vzhledem ke svým vlastnostem, složení a s přihlédnutím k místním technickým a ekonomickýcm podmínkám nelze využít či jinak odstranit v souladu s hierarchií odpadového hospodářství. Materiálová recyklace odpadu není možná ani účelná z důvodu přítomnosti nežádoucích příměsí a složek.</t>
  </si>
  <si>
    <t>žlutá, hnědá až šedočerná</t>
  </si>
  <si>
    <t>Heterogenní odpad, který vzniká při stavebních a demoličních pracích. Odpad je upraven vytříděním nebezpečných složek, komodit určených ke zpětnému odběru a využitelných složek. Jedná se převážně o zbytky a části stavebních a demoličních odpadů (obaly a zbytky stavebních materiálů, …atd.). Z odpadu byly vytříděny nebezpečné složky a složky využitelné k recyklaci, odpad tedy již neobsahuje nebezpečné a využitelné složby. Vhledem k povaze odpadu, který je tvořen nesourodou směsí nejrůznějších druhů materiálů, je nemožné odebrat reprezentativní vzorek, který by svými vlastnostmi odpovídal vlastnostem vzorkovaného celku/odpadu. Na základě provedeného úsudku lze deklarovat, že odpad splňuje podmínky pro přijetí na skládce kategorie S-OO3 v souladu s platnou legislativou.</t>
  </si>
  <si>
    <t>Jedná se o větší kusy betonů z demolice staveb, nevhodné k zapracování jako TZS</t>
  </si>
  <si>
    <t>Odpad, který je využíván jako TZS pro úpavu a údržbu zpevněných cest v tělese skládky</t>
  </si>
  <si>
    <t>Heterogenní odpad, který vzniká při stavebních a demoličních pracích. Jedná se převážně o malé části (do 25cm) betonů, cementových potěrů, omítek vzniklých při demoličních a stavebních pracích. Z odpadu byly vytříděny nebezpečné složky a složky využitelné k recyklaci, odpad tedy již neobsahuje nebezpečné a využitelné složby. Odpad může být znečištěn nevyužitelnými příměsemi malých a velmi malých rozměrů jako cihly, obklady, dlažby, plasty (vč. PVC), sklo, dřevo, kovy apod. takovým způsobem, že je nemožná jeho další úprava za účelem snížení objemu a/nebo úprava k využití. Vzhledem k většinovému zastoupení betonových směsí v odpadu zařadil původce odpad  pod katalog.č. 170101. Odpad pochází ze stavební činnosti. Svým charakterem se až na výjimky jedná o odpad vhodný pro technické zabezpečení skládky. Původce (popř. předávající osoba / dodavatel) na základě znalosti vstupních surovin, technologie vzniku, úpravy a dalších informací o odpadu, předpokládá u odpadu splnění vyluhovatelnosti i všech dalších relevantních ukazatelů pro přijetí, stanovených vyhláškou č. 273/2021 Sb., o podrobnostech nakládání s odpady, v platném znění, pro odpovídající skupinu skládky, na kterou může být odpad vzhledem ke svým vlastnostem, vyluhovatelnosti a složení dle tohoto základního popisu uložen. Vzhledem ke složení odpadu převážně z materiálů na cementové bázi a vzniku odpadu při běžné stavební činnosti (práce v nekontaminovaném prostředí) je zřejmé, že odpad neobsahuje ani neuvolňuje nadlimitní množství sledovaných těžkých kovů, solí ani jiných složek (viz příloha č. 10 k vyhlášce č. 273/2021 Sb.), jež by mohly způsobit překročení povolených limitů sledovaných ukazatelů vyluhovatelnosti pro danou skupinu skládky . Odpad vzhledem ke svým vlastnostem, složení a s přihlédnutím k místním technickým a ekonomickýcm podmínkám nelze využít či jinak odstranit v souladu s hierarchií odpadového hospodářství. Materiálová recyklace odpadu není možná ani účelná z důvodu přítomnosti nežádoucích příměsí a složek.</t>
  </si>
  <si>
    <t>Heterogenní odpad, který vzniká při stavebních a demoličních pracích. Jedná se převážně o velké části (nad 25cm) betonů, zbytků panelů vzniklých při demoličních a stavebních pracích. Z odpadu byly vytříděny nebezpečné složky a složky využitelné k recyklaci, odpad tedy již neobsahuje nebezpečné a využitelné složby. Odpad může být znečištěn nevyužitelnými příměsemi malých a velmi malých rozměrů jako cihly, obklady, dlažby, plasty (vč. PVC), sklo, dřevo, kovy apod. takovým způsobem, že je nemožná jeho další úprava za účelem snížení objemu a/nebo úprava k využití. Vzhledem k většinovému zastoupení betonových směsí v odpadu zařadil původce odpad  pod katalog.č. 170101. Odpad pochází ze stavební činnosti. Svým charakterem se jedná o odpad, který není vzhledem ke svému charakteru (velikosti) vhodný pro technické zabezpečení skládky. Původce (popř. předávající osoba / dodavatel) na základě znalosti vstupních surovin, technologie vzniku, úpravy a dalších informací o odpadu, předpokládá u odpadu splnění vyluhovatelnosti i všech dalších relevantních ukazatelů pro přijetí, stanovených vyhláškou č. 273/2021 Sb., o podrobnostech nakládání s odpady, v platném znění, pro odpovídající skupinu skládky, na kterou může být odpad vzhledem ke svým vlastnostem, vyluhovatelnosti a složení dle tohoto základního popisu uložen. Vzhledem ke složení odpadu převážně z materiálů na cementové bázi a vzniku odpadu při běžné stavební činnosti (práce v nekontaminovaném prostředí) je zřejmé, že odpad neobsahuje ani neuvolňuje nadlimitní množství sledovaných těžkých kovů, solí ani jiných složek (viz příloha č. 10 k vyhlášce č. 273/2021 Sb.), jež by mohly způsobit překročení povolených limitů sledovaných ukazatelů vyluhovatelnosti pro danou skupinu skládky . Odpad vzhledem ke svým vlastnostem, složení a s přihlédnutím k místním technickým a ekonomickýcm podmínkám nelze využít či jinak odstranit v souladu s hierarchií odpadového hospodářství. Materiálová recyklace odpadu není možná ani účelná z důvodu přítomnosti nežádoucích příměsí a složek.</t>
  </si>
  <si>
    <t>Heterogenní odpad, který vzniká při stavebních a demoličních pracích. Jedná se převážně o malé části (do 30cm) cihel, cementových potěrů, omítek vzniklých při demoličních a stavebních pracích. Z odpadu byly vytříděny nebezpečné složky a složky využitelné k recyklaci, odpad tedy již neobsahuje nebezpečné a využitelné složby. Odpad může být znečištěn nevyužitelnými příměsemi malých a velmi malých rozměrů jako cihly, obklady, dlažby, plasty (vč. PVC), sklo, dřevo, kovy apod. takovým způsobem, že je nemožná jeho další úprava za účelem snížení objemu a/nebo úprava k využití. Vzhledem k většinovému zastoupení cihelné směsi v odpadu zařadil původce odpad  pod katalog.č. 170102. Odpad pochází ze stavební činnosti. Svým charakterem se až na výjimky jedná o odpad vhodný pro technické zabezpečení skládky. Původce (popř. předávající osoba / dodavatel) na základě znalosti vstupních surovin, technologie vzniku, úpravy a dalších informací o odpadu, předpokládá u odpadu splnění vyluhovatelnosti i všech dalších relevantních ukazatelů pro přijetí, stanovených vyhláškou č. 273/2021 Sb., o podrobnostech nakládání s odpady, v platném znění, pro odpovídající skupinu skládky, na kterou může být odpad vzhledem ke svým vlastnostem, vyluhovatelnosti a složení dle tohoto základního popisu uložen. Vzhledem ke složení odpadu převážně z materiálů na cementové bázi a vzniku odpadu při běžné stavební činnosti (práce v nekontaminovaném prostředí) je zřejmé, že odpad neobsahuje ani neuvolňuje nadlimitní množství sledovaných těžkých kovů, solí ani jiných složek (viz příloha č. 10 k vyhlášce č. 273/2021 Sb.), jež by mohly způsobit překročení povolených limitů sledovaných ukazatelů vyluhovatelnosti pro danou skupinu skládky . Odpad vzhledem ke svým vlastnostem, složení a s přihlédnutím k místním technickým a ekonomickýcm podmínkám nelze využít či jinak odstranit v souladu s hierarchií odpadového hospodářství. Materiálová recyklace odpadu není možná ani účelná z důvodu přítomnosti nežádoucích příměsí a složek.</t>
  </si>
  <si>
    <t>Heterogenní odpad, který vzniká při stavebních a demoličních pracích. Jedná se převážně o keramické nebo betonové tašky (odpad malých rozměrů do 30cm) vzniklých při demoličních a stavebních pracích. Z odpadu byly vytříděny nebezpečné složky a složky využitelné k recyklaci, odpad tedy již neobsahuje nebezpečné a využitelné složby. Odpad může být znečištěn nevyužitelnými příměsemi malých a velmi malých rozměrů jako cihly, obklady, dlažby, plasty (vč. PVC), sklo, dřevo, kovy apod. takovým způsobem, že je nemožná jeho další úprava za účelem snížení objemu a/nebo úprava k využití. Vzhledem k většinovému zastoupení keramické, betonové a cihelné směsi v odpadu zařadil původce odpad  pod katalog.č. 170103. Odpad pochází ze stavební činnosti. Svým charakterem se až na výjimky jedná o odpad vhodný pro technické zabezpečení skládky. Původce (popř. předávající osoba / dodavatel) na základě znalosti vstupních surovin, technologie vzniku, úpravy a dalších informací o odpadu, předpokládá u odpadu splnění vyluhovatelnosti i všech dalších relevantních ukazatelů pro přijetí, stanovených vyhláškou č. 273/2021 Sb., o podrobnostech nakládání s odpady, v platném znění, pro odpovídající skupinu skládky, na kterou může být odpad vzhledem ke svým vlastnostem, vyluhovatelnosti a složení dle tohoto základního popisu uložen. Vzhledem ke složení odpadu převážně z materiálů na cementové bázi a vzniku odpadu při běžné stavební činnosti (práce v nekontaminovaném prostředí) je zřejmé, že odpad neobsahuje ani neuvolňuje nadlimitní množství sledovaných těžkých kovů, solí ani jiných složek (viz příloha č. 10 k vyhlášce č. 273/2021 Sb.), jež by mohly způsobit překročení povolených limitů sledovaných ukazatelů vyluhovatelnosti pro danou skupinu skládky . Odpad vzhledem ke svým vlastnostem, složení a s přihlédnutím k místním technickým a ekonomickýcm podmínkám nelze využít či jinak odstranit v souladu s hierarchií odpadového hospodářství. Materiálová recyklace odpadu není možná ani účelná z důvodu přítomnosti nežádoucích příměsí a složek.</t>
  </si>
  <si>
    <t xml:space="preserve">Použitý starý nábytek (vytříděný bez čistého dřeva, dřevotřísky), koberce, matrace, linolea, zrcadla, zbytky po úklidu bez nebezpečných látek, drobný stavební odpad.  </t>
  </si>
  <si>
    <t>Obalový materiál z podnikatelské činnosti, včetně odděleně sbíraného komunálního obalového odpadu - zněčištěné, znehodnocené a druhově nevyužitelné obaly (nerecyklovatelné)</t>
  </si>
  <si>
    <t>Plastový obalový materiál z podnikatelské činnosti, včetně odděleně sbíraného komunálního obalového odpadu - zněčištěné, znehodnocené a druhově nevyužitelné obaly (nerecyklovatelné)</t>
  </si>
  <si>
    <t>Plastové obaly nevhodné k recyklaci. Odpad vzniká z výroby jakožto obalový materiál a nebo odděleně sbíraný komunální plastový obalový odpad.</t>
  </si>
  <si>
    <t>Izolační materiály na bázi polystyrenu - polystyren od roku 2015</t>
  </si>
  <si>
    <t>Jedná se vesměs o zněčištěné obaly od lepidel, malt a stavebních materiálů, dále pak zbytky podlah a izolací PVC, lepenek, případně další stavební materiály.</t>
  </si>
  <si>
    <t>Heterogenní odpad, který vzniká při stavebních a demoličních pracích. Jedná se převážně o znečištěné sklo, drátosklo, luxfery, sklo s folií  (odpad malých rozměrů do 30cm) vzniklých při demoličních a stavebních pracích. Z odpadu byly vytříděny nebezpečné složky a složky využitelné k recyklaci, odpad tedy již neobsahuje nebezpečné a využitelné složby. Odpad může být znečištěn nevyužitelnými příměsemi malých a velmi malých rozměrů jako cihly, obklady, dlažby, plasty (vč. PVC), sklo, dřevo, kovy apod. takovým způsobem, že je nemožná jeho další úprava za účelem snížení objemu a/nebo úprava k využití. Vzhledem k většinovému zastoupení skla v odpadu zařadil původce odpad  pod katalog.č. 1700202. Odpad pochází ze stavební činnosti. Svým charakterem se až na výjimky jedná o odpad nevhodný pro technické zabezpečení skládky. Původce (popř. předávající osoba / dodavatel) na základě znalosti vstupních surovin, technologie vzniku, úpravy a dalších informací o odpadu, předpokládá u odpadu splnění vyluhovatelnosti i všech dalších relevantních ukazatelů pro přijetí, stanovených vyhláškou č. 273/2021 Sb., o podrobnostech nakládání s odpady, v platném znění, pro odpovídající skupinu skládky, na kterou může být odpad vzhledem ke svým vlastnostem, vyluhovatelnosti a složení dle tohoto základního popisu uložen. Vzhledem ke složení odpadu převážně ze skla a vzniku odpadu při běžné stavební činnosti (práce v nekontaminovaném prostředí) je zřejmé, že odpad neobsahuje ani neuvolňuje nadlimitní množství sledovaných těžkých kovů, solí ani jiných složek (viz příloha č. 10 k vyhlášce č. 273/2021 Sb.), jež by mohly způsobit překročení povolených limitů sledovaných ukazatelů vyluhovatelnosti pro danou skupinu skládky . Odpad vzhledem ke svým vlastnostem, složení a s přihlédnutím k místním technickým a ekonomickýcm podmínkám nelze využít či jinak odstranit v souladu s hierarchií odpadového hospodářství. Materiálová recyklace odpadu není možná ani účelná z důvodu přítomnosti nežádoucích příměsí a složek.</t>
  </si>
  <si>
    <t>Odpad, který vzniká zejména na stavbách a nelze jej recyklovat, drátosklo, polepené sklo s folií, luxfery atd…nevhodné ke zapracování jako TZS</t>
  </si>
  <si>
    <t>Sklo (stavební)</t>
  </si>
  <si>
    <t>Heterogenní směs takřka jednotného složení, pevné skupenství, zpravidla bez zápachu nebo mírný, barva dle složení odpadu čirá, možnost výskytu zbytků obalovaného materiálu - plasty, guma, lepidla atd.</t>
  </si>
  <si>
    <t>Heterogenní směs různorodého složení, pevné skupenství, zpravidla bez zápachu nebo mírný, barva dle složení odpadu, možnost výskytu zbytků obalovaného materiálu atd.</t>
  </si>
  <si>
    <t>čirá</t>
  </si>
  <si>
    <t>čirá, špinavá</t>
  </si>
  <si>
    <t>Sklo z oken zejména z vraků aut a ostatních vozidel - zněčištěné, znehodnocené a druhově nevyužitelné odpady (nerecyklovatelné)</t>
  </si>
  <si>
    <t>Plastový materiál zejména z vraků aut a veškerých vozidel - zněčištěné, znehodnocené a druhově nevyužitelné plasty (nerecyklovatelné)</t>
  </si>
  <si>
    <t>Ing. Miloslav Frýba</t>
  </si>
  <si>
    <t>Sedimenty vytěžené z koryt vodních toků a vodních nádrží</t>
  </si>
  <si>
    <t>Odpad vzniká při zemních a výkopových pracích při čištění vodních toků a nádrží</t>
  </si>
  <si>
    <t>Odpad je převážně tvořen výkopovou zeminou, kamením a dalšími podobnými materiály na bázi především přírodních materiálů. Odpad může být znečištěn nevyužitelnými příměsemi malých a velmi malých rozměrů jako beton, cihly, plasty (vč. PVC), sklo, dřevo, kovy apod. takovým způsobem, že je nemožná jeho další úprava za účelem snížení objemu a/nebo úprava k využití (např. k zasypávání nebo k recyklaci). Vzhledem k většinovému zastoupení zeminy a kamení v odpadu zařadil původce odpad  pod katalog.č. 17050401. Odpad pochází z výkopových prací na vodních tocích a nádržích. Svým charakterem se až na výjimky jedná o odpad vhodný pro technické zabezpečení skládky. Odpad není znečištěn žádnou nebezpečnou látkou, nebezpečné a využitelné složky byly vytříděny. Původce (popř. předávající osoba / dodavatel) na základě znalosti vstupních surovin, technologie vzniku, úpravy a dalších informací o odpadu, předpokládá u odpadu splnění vyluhovatelnosti i všech dalších relevantních ukazatelů pro přijetí, stanovených vyhláškou č. 273/2021 Sb., o podrobnostech nakládání s odpady, v platném znění, pro odpovídající skupinu skládky, na kterou může být odpad vzhledem ke svým vlastnostem, vyluhovatelnosti a složení dle tohoto základního popisu uložen. Vzhledem ke složení odpadu převážně z materiálů přírodního původu (zemina, kamení) a vzniku odpadu při běžné činnosti (zemní práce v nekontaminovaném prostředí) je zřejmé, že odpad neobsahuje ani neuvolňuje nadlimitní množství sledovaných těžkých kovů, solí ani jiných složek (viz příloha č. 10 k vyhlášce č. 273/2021 Sb.), jež by mohly způsobit překročení povolených limitů sledovaných ukazatelů vyluhovatelnosti pro danou skupinu skládky . Odpad vzhledem ke svým vlastnostem, složení a s přihlédnutím k místním technickým a ekonomickýcm podmínkám nelze využít či jinak odstranit v souladu s hierarchií odpadového hospodářství. Materiálová recyklace odpadu není možná ani účelná z důvodu přítomnosti nežádoucích příměsí a složek. Vše výše uvedené musí být potvrzeno rozbory.</t>
  </si>
  <si>
    <t>pevné, rypný stav</t>
  </si>
  <si>
    <t>xy</t>
  </si>
  <si>
    <t>….</t>
  </si>
  <si>
    <t>Výstup pro tisk najdete na listu "ZPO tisk"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</si>
</sst>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8"/>
      <color theme="1"/>
      <name val="Calibri"/>
      <family val="2"/>
      <charset val="238"/>
      <scheme val="minor"/>
    </font>
    <font>
      <b/>
      <u/>
      <sz val="18"/>
      <color theme="1"/>
      <name val="Calibri"/>
      <family val="2"/>
      <charset val="238"/>
      <scheme val="minor"/>
    </font>
    <font>
      <sz val="18"/>
      <color theme="1"/>
      <name val="Calibri"/>
      <family val="2"/>
      <charset val="238"/>
      <scheme val="minor"/>
    </font>
    <font>
      <sz val="10"/>
      <color theme="1"/>
      <name val="Calibri"/>
      <family val="2"/>
      <charset val="238"/>
      <scheme val="minor"/>
    </font>
    <font>
      <sz val="9"/>
      <color theme="1"/>
      <name val="Calibri"/>
      <family val="2"/>
      <charset val="238"/>
      <scheme val="minor"/>
    </font>
    <font>
      <b/>
      <sz val="9"/>
      <color theme="1"/>
      <name val="Calibri"/>
      <family val="2"/>
      <charset val="238"/>
      <scheme val="minor"/>
    </font>
    <font>
      <sz val="24"/>
      <color theme="1"/>
      <name val="Calibri"/>
      <family val="2"/>
      <charset val="238"/>
      <scheme val="minor"/>
    </font>
    <font>
      <b/>
      <sz val="24"/>
      <color theme="1"/>
      <name val="Calibri"/>
      <family val="2"/>
      <charset val="238"/>
      <scheme val="minor"/>
    </font>
    <font>
      <b/>
      <sz val="12"/>
      <name val="Calibri"/>
      <family val="2"/>
      <charset val="238"/>
    </font>
    <font>
      <b/>
      <sz val="20"/>
      <color theme="1"/>
      <name val="Calibri"/>
      <family val="2"/>
      <charset val="238"/>
      <scheme val="minor"/>
    </font>
    <font>
      <b/>
      <sz val="12"/>
      <color theme="1"/>
      <name val="Calibri"/>
      <family val="2"/>
      <charset val="238"/>
      <scheme val="minor"/>
    </font>
    <font>
      <sz val="8"/>
      <name val="Calibri"/>
      <family val="2"/>
      <charset val="238"/>
      <scheme val="minor"/>
    </font>
    <font>
      <sz val="9"/>
      <color indexed="81"/>
      <name val="Tahoma"/>
      <family val="2"/>
      <charset val="238"/>
    </font>
    <font>
      <b/>
      <sz val="8"/>
      <color theme="1"/>
      <name val="Calibri"/>
      <family val="2"/>
      <charset val="238"/>
      <scheme val="minor"/>
    </font>
    <font>
      <sz val="10"/>
      <name val="Calibri"/>
      <family val="2"/>
      <charset val="238"/>
    </font>
    <font>
      <b/>
      <sz val="10"/>
      <color theme="1"/>
      <name val="Calibri"/>
      <family val="2"/>
      <charset val="238"/>
      <scheme val="minor"/>
    </font>
    <font>
      <b/>
      <vertAlign val="subscript"/>
      <sz val="10"/>
      <color theme="1"/>
      <name val="Calibri"/>
      <family val="2"/>
      <charset val="238"/>
      <scheme val="minor"/>
    </font>
    <font>
      <sz val="11"/>
      <color rgb="FFFFFF00"/>
      <name val="Calibri"/>
      <family val="2"/>
      <charset val="238"/>
      <scheme val="minor"/>
    </font>
    <font>
      <b/>
      <u/>
      <sz val="11"/>
      <color theme="1"/>
      <name val="Calibri"/>
      <family val="2"/>
      <charset val="238"/>
      <scheme val="minor"/>
    </font>
    <font>
      <b/>
      <sz val="20"/>
      <color rgb="FFFF0000"/>
      <name val="Calibri"/>
      <family val="2"/>
      <charset val="238"/>
      <scheme val="minor"/>
    </font>
    <font>
      <b/>
      <sz val="9"/>
      <color indexed="81"/>
      <name val="Tahoma"/>
      <family val="2"/>
      <charset val="238"/>
    </font>
    <font>
      <sz val="11"/>
      <color rgb="FFFF0000"/>
      <name val="Calibri"/>
      <family val="2"/>
      <charset val="238"/>
      <scheme val="minor"/>
    </font>
    <font>
      <b/>
      <sz val="11"/>
      <color rgb="FFFF0000"/>
      <name val="Calibri"/>
      <family val="2"/>
      <charset val="238"/>
      <scheme val="minor"/>
    </font>
    <font>
      <sz val="12"/>
      <color theme="1"/>
      <name val="Calibri"/>
      <family val="2"/>
      <charset val="238"/>
      <scheme val="minor"/>
    </font>
    <font>
      <sz val="7"/>
      <color rgb="FF000000"/>
      <name val="Arial"/>
      <family val="2"/>
      <charset val="238"/>
    </font>
    <font>
      <sz val="16"/>
      <color rgb="FFFF0000"/>
      <name val="Calibri"/>
      <family val="2"/>
      <charset val="238"/>
      <scheme val="minor"/>
    </font>
    <font>
      <sz val="16"/>
      <color theme="1"/>
      <name val="Calibri"/>
      <family val="2"/>
      <charset val="238"/>
      <scheme val="minor"/>
    </font>
    <font>
      <b/>
      <sz val="16"/>
      <color rgb="FFFF0000"/>
      <name val="Calibri"/>
      <family val="2"/>
      <charset val="238"/>
      <scheme val="minor"/>
    </font>
  </fonts>
  <fills count="1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rgb="FF00B0F0"/>
        <bgColor indexed="64"/>
      </patternFill>
    </fill>
    <fill>
      <patternFill patternType="solid">
        <fgColor rgb="FFC00000"/>
        <bgColor indexed="64"/>
      </patternFill>
    </fill>
    <fill>
      <patternFill patternType="solid">
        <fgColor rgb="FF7030A0"/>
        <bgColor indexed="64"/>
      </patternFill>
    </fill>
    <fill>
      <patternFill patternType="solid">
        <fgColor rgb="FF0070C0"/>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rgb="FFFFFFCC"/>
        <bgColor indexed="64"/>
      </patternFill>
    </fill>
  </fills>
  <borders count="9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hair">
        <color auto="1"/>
      </bottom>
      <diagonal/>
    </border>
    <border>
      <left/>
      <right style="medium">
        <color indexed="64"/>
      </right>
      <top/>
      <bottom style="hair">
        <color auto="1"/>
      </bottom>
      <diagonal/>
    </border>
    <border>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xf numFmtId="0" fontId="1" fillId="0" borderId="0"/>
    <xf numFmtId="0" fontId="1" fillId="0" borderId="0"/>
  </cellStyleXfs>
  <cellXfs count="311">
    <xf numFmtId="0" fontId="0" fillId="0" borderId="0" xfId="0"/>
    <xf numFmtId="0" fontId="0" fillId="0" borderId="6" xfId="0" applyBorder="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3" fillId="0" borderId="30" xfId="0" applyFont="1" applyBorder="1"/>
    <xf numFmtId="0" fontId="3" fillId="0" borderId="32" xfId="0" applyFont="1" applyBorder="1"/>
    <xf numFmtId="0" fontId="0" fillId="0" borderId="32" xfId="0" applyBorder="1"/>
    <xf numFmtId="0" fontId="3" fillId="0" borderId="46" xfId="0" applyFont="1" applyBorder="1"/>
    <xf numFmtId="0" fontId="0" fillId="0" borderId="31" xfId="0" applyBorder="1"/>
    <xf numFmtId="0" fontId="0" fillId="4" borderId="0" xfId="0" applyFill="1"/>
    <xf numFmtId="0" fontId="0" fillId="5" borderId="0" xfId="0" applyFill="1"/>
    <xf numFmtId="0" fontId="0" fillId="6" borderId="0" xfId="0" applyFill="1"/>
    <xf numFmtId="0" fontId="0" fillId="2" borderId="0" xfId="0" applyFill="1"/>
    <xf numFmtId="0" fontId="0" fillId="7" borderId="0" xfId="0" applyFill="1"/>
    <xf numFmtId="0" fontId="0" fillId="8" borderId="0" xfId="0" applyFill="1"/>
    <xf numFmtId="0" fontId="20" fillId="9" borderId="0" xfId="0" applyFont="1" applyFill="1"/>
    <xf numFmtId="0" fontId="0" fillId="10" borderId="0" xfId="0" applyFill="1"/>
    <xf numFmtId="0" fontId="0" fillId="11" borderId="0" xfId="0" applyFill="1"/>
    <xf numFmtId="0" fontId="0" fillId="12" borderId="0" xfId="0" applyFill="1"/>
    <xf numFmtId="0" fontId="0" fillId="0" borderId="0" xfId="0" applyAlignment="1">
      <alignment wrapText="1"/>
    </xf>
    <xf numFmtId="0" fontId="17" fillId="0" borderId="68" xfId="2" applyFont="1" applyBorder="1" applyAlignment="1">
      <alignment horizontal="left" vertical="top"/>
    </xf>
    <xf numFmtId="0" fontId="17" fillId="0" borderId="64" xfId="2" applyFont="1" applyBorder="1" applyAlignment="1">
      <alignment horizontal="left" vertical="top"/>
    </xf>
    <xf numFmtId="0" fontId="0" fillId="0" borderId="0" xfId="0" applyAlignment="1">
      <alignment horizontal="center"/>
    </xf>
    <xf numFmtId="0" fontId="0" fillId="13" borderId="0" xfId="0" applyFill="1"/>
    <xf numFmtId="0" fontId="21" fillId="4" borderId="69" xfId="0" applyFont="1" applyFill="1" applyBorder="1"/>
    <xf numFmtId="0" fontId="21" fillId="2" borderId="69" xfId="0" applyFont="1" applyFill="1" applyBorder="1"/>
    <xf numFmtId="0" fontId="21" fillId="0" borderId="69" xfId="0" applyFont="1" applyBorder="1"/>
    <xf numFmtId="0" fontId="21" fillId="13" borderId="69" xfId="0" applyFont="1" applyFill="1" applyBorder="1"/>
    <xf numFmtId="0" fontId="21" fillId="14" borderId="69" xfId="0" applyFont="1" applyFill="1" applyBorder="1"/>
    <xf numFmtId="0" fontId="0" fillId="0" borderId="69" xfId="0" applyBorder="1"/>
    <xf numFmtId="0" fontId="13" fillId="0" borderId="10" xfId="0" applyFont="1" applyBorder="1" applyAlignment="1">
      <alignment horizontal="center" vertical="center" wrapText="1"/>
    </xf>
    <xf numFmtId="0" fontId="16" fillId="0" borderId="52" xfId="0" applyFont="1" applyBorder="1"/>
    <xf numFmtId="0" fontId="3" fillId="0" borderId="1" xfId="0" applyFont="1" applyBorder="1"/>
    <xf numFmtId="0" fontId="0" fillId="0" borderId="2" xfId="0" applyBorder="1"/>
    <xf numFmtId="0" fontId="0" fillId="0" borderId="53" xfId="0" applyBorder="1"/>
    <xf numFmtId="0" fontId="3" fillId="0" borderId="2" xfId="0" applyFont="1" applyBorder="1"/>
    <xf numFmtId="0" fontId="0" fillId="0" borderId="70" xfId="0" applyBorder="1"/>
    <xf numFmtId="0" fontId="2" fillId="0" borderId="69" xfId="0" applyFont="1" applyBorder="1" applyAlignment="1">
      <alignment horizontal="center" vertical="center" wrapText="1"/>
    </xf>
    <xf numFmtId="0" fontId="2" fillId="0" borderId="70" xfId="0" applyFont="1" applyBorder="1" applyAlignment="1">
      <alignment horizontal="center" vertical="center" wrapText="1"/>
    </xf>
    <xf numFmtId="0" fontId="25" fillId="0" borderId="0" xfId="0" applyFont="1"/>
    <xf numFmtId="0" fontId="2" fillId="0" borderId="3" xfId="0" applyFont="1" applyBorder="1" applyAlignment="1">
      <alignment horizontal="center" vertical="center" wrapText="1"/>
    </xf>
    <xf numFmtId="0" fontId="3" fillId="0" borderId="83" xfId="0" applyFont="1" applyBorder="1" applyAlignment="1">
      <alignment horizontal="left" vertical="center" wrapText="1"/>
    </xf>
    <xf numFmtId="0" fontId="3" fillId="0" borderId="3" xfId="0" applyFont="1" applyBorder="1" applyAlignment="1">
      <alignment horizontal="left" vertical="center" wrapText="1"/>
    </xf>
    <xf numFmtId="0" fontId="3" fillId="0" borderId="84" xfId="0" applyFont="1" applyBorder="1" applyAlignment="1">
      <alignment horizontal="left" vertical="center" wrapText="1"/>
    </xf>
    <xf numFmtId="0" fontId="13" fillId="0" borderId="79" xfId="0" applyFont="1" applyBorder="1" applyAlignment="1">
      <alignment horizontal="center" vertical="center" wrapText="1"/>
    </xf>
    <xf numFmtId="0" fontId="27" fillId="0" borderId="0" xfId="0" applyFont="1"/>
    <xf numFmtId="1" fontId="0" fillId="15" borderId="81" xfId="0" applyNumberFormat="1" applyFill="1" applyBorder="1"/>
    <xf numFmtId="0" fontId="0" fillId="15" borderId="82" xfId="0" applyFill="1" applyBorder="1" applyAlignment="1">
      <alignment shrinkToFit="1"/>
    </xf>
    <xf numFmtId="0" fontId="20" fillId="0" borderId="0" xfId="0" applyFont="1"/>
    <xf numFmtId="0" fontId="21" fillId="0" borderId="0" xfId="0" applyFont="1"/>
    <xf numFmtId="0" fontId="0" fillId="0" borderId="0" xfId="0" applyAlignment="1">
      <alignment vertical="top" wrapText="1"/>
    </xf>
    <xf numFmtId="0" fontId="0" fillId="0" borderId="69" xfId="0" applyBorder="1" applyAlignment="1">
      <alignment horizontal="left" vertical="center" wrapText="1"/>
    </xf>
    <xf numFmtId="0" fontId="2" fillId="0" borderId="69" xfId="0" applyFont="1" applyBorder="1" applyAlignment="1">
      <alignment horizontal="center" vertical="center" wrapText="1"/>
    </xf>
    <xf numFmtId="0" fontId="0" fillId="0" borderId="69" xfId="0" applyBorder="1"/>
    <xf numFmtId="0" fontId="0" fillId="0" borderId="69" xfId="0" applyBorder="1" applyAlignment="1">
      <alignment horizontal="center" vertical="center" wrapText="1"/>
    </xf>
    <xf numFmtId="0" fontId="21" fillId="0" borderId="81" xfId="0" applyFont="1" applyBorder="1" applyAlignment="1">
      <alignment horizontal="center" vertical="center"/>
    </xf>
    <xf numFmtId="0" fontId="21" fillId="0" borderId="69" xfId="0" applyFont="1" applyBorder="1" applyAlignment="1">
      <alignment horizontal="center" vertical="center"/>
    </xf>
    <xf numFmtId="0" fontId="2" fillId="0" borderId="69" xfId="0" applyFont="1" applyBorder="1" applyAlignment="1">
      <alignment vertical="center" wrapText="1"/>
    </xf>
    <xf numFmtId="0" fontId="21" fillId="4" borderId="81" xfId="0" applyFont="1" applyFill="1" applyBorder="1" applyAlignment="1">
      <alignment horizontal="center" vertical="center"/>
    </xf>
    <xf numFmtId="0" fontId="21" fillId="4" borderId="69" xfId="0" applyFont="1" applyFill="1" applyBorder="1" applyAlignment="1">
      <alignment horizontal="center" vertical="center"/>
    </xf>
    <xf numFmtId="0" fontId="0" fillId="0" borderId="0" xfId="0"/>
    <xf numFmtId="49" fontId="21" fillId="0" borderId="81" xfId="0" applyNumberFormat="1" applyFont="1" applyBorder="1" applyAlignment="1">
      <alignment horizontal="center" vertical="center"/>
    </xf>
    <xf numFmtId="49" fontId="21" fillId="0" borderId="69" xfId="0" applyNumberFormat="1" applyFont="1" applyBorder="1" applyAlignment="1">
      <alignment horizontal="center" vertical="center"/>
    </xf>
    <xf numFmtId="1" fontId="21" fillId="0" borderId="81" xfId="0" applyNumberFormat="1" applyFont="1" applyBorder="1" applyAlignment="1">
      <alignment horizontal="center" vertical="center"/>
    </xf>
    <xf numFmtId="1" fontId="21" fillId="0" borderId="69" xfId="0" applyNumberFormat="1" applyFont="1" applyBorder="1" applyAlignment="1">
      <alignment horizontal="center" vertical="center"/>
    </xf>
    <xf numFmtId="1" fontId="21" fillId="0" borderId="49" xfId="0" applyNumberFormat="1" applyFont="1" applyBorder="1" applyAlignment="1">
      <alignment horizontal="center" vertical="center"/>
    </xf>
    <xf numFmtId="1" fontId="21" fillId="0" borderId="9" xfId="0" applyNumberFormat="1" applyFont="1" applyBorder="1" applyAlignment="1">
      <alignment horizontal="center" vertical="center"/>
    </xf>
    <xf numFmtId="1" fontId="21" fillId="0" borderId="10" xfId="0" applyNumberFormat="1" applyFont="1" applyBorder="1" applyAlignment="1">
      <alignment horizontal="center" vertical="center"/>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0" fillId="0" borderId="8" xfId="0" applyBorder="1" applyAlignment="1">
      <alignment wrapText="1"/>
    </xf>
    <xf numFmtId="0" fontId="0" fillId="0" borderId="9" xfId="0" applyBorder="1" applyAlignment="1">
      <alignment wrapText="1"/>
    </xf>
    <xf numFmtId="0" fontId="0" fillId="0" borderId="10" xfId="0" applyBorder="1" applyAlignment="1">
      <alignment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5" xfId="0" applyBorder="1" applyAlignment="1">
      <alignment horizontal="left" vertical="top"/>
    </xf>
    <xf numFmtId="0" fontId="0" fillId="0" borderId="65" xfId="0" applyBorder="1" applyAlignment="1">
      <alignment horizontal="left" vertical="top"/>
    </xf>
    <xf numFmtId="0" fontId="18" fillId="0" borderId="51" xfId="0" applyFont="1" applyBorder="1" applyAlignment="1">
      <alignment horizontal="left" vertical="center" wrapText="1"/>
    </xf>
    <xf numFmtId="0" fontId="18" fillId="0" borderId="21" xfId="0" applyFont="1" applyBorder="1" applyAlignment="1">
      <alignment horizontal="left" vertical="center" wrapText="1"/>
    </xf>
    <xf numFmtId="0" fontId="17" fillId="0" borderId="36" xfId="2" applyFont="1" applyBorder="1" applyAlignment="1">
      <alignment horizontal="left" vertical="top"/>
    </xf>
    <xf numFmtId="0" fontId="17" fillId="0" borderId="38" xfId="2" applyFont="1" applyBorder="1" applyAlignment="1">
      <alignment horizontal="left" vertical="top"/>
    </xf>
    <xf numFmtId="0" fontId="17" fillId="0" borderId="37" xfId="2" applyFont="1" applyBorder="1" applyAlignment="1">
      <alignment horizontal="left" vertical="top"/>
    </xf>
    <xf numFmtId="0" fontId="11" fillId="3" borderId="30" xfId="2" applyFont="1" applyFill="1" applyBorder="1" applyAlignment="1">
      <alignment vertical="top"/>
    </xf>
    <xf numFmtId="0" fontId="11" fillId="3" borderId="32" xfId="2" applyFont="1" applyFill="1" applyBorder="1" applyAlignment="1">
      <alignment vertical="top"/>
    </xf>
    <xf numFmtId="0" fontId="11" fillId="3" borderId="31" xfId="2" applyFont="1" applyFill="1" applyBorder="1" applyAlignment="1">
      <alignment vertical="top"/>
    </xf>
    <xf numFmtId="0" fontId="17" fillId="0" borderId="33" xfId="2" applyFont="1" applyBorder="1" applyAlignment="1">
      <alignment horizontal="left" vertical="top"/>
    </xf>
    <xf numFmtId="0" fontId="17" fillId="0" borderId="35" xfId="2" applyFont="1" applyBorder="1" applyAlignment="1">
      <alignment horizontal="left" vertical="top"/>
    </xf>
    <xf numFmtId="0" fontId="17" fillId="0" borderId="34" xfId="2" applyFont="1" applyBorder="1" applyAlignment="1">
      <alignment horizontal="left" vertical="top"/>
    </xf>
    <xf numFmtId="0" fontId="2" fillId="0" borderId="39" xfId="0" applyFont="1" applyBorder="1" applyAlignment="1">
      <alignment horizontal="left" vertical="center" wrapText="1"/>
    </xf>
    <xf numFmtId="0" fontId="2" fillId="0" borderId="40" xfId="0" applyFont="1" applyBorder="1" applyAlignment="1">
      <alignment horizontal="left" vertical="center" wrapText="1"/>
    </xf>
    <xf numFmtId="0" fontId="2" fillId="0" borderId="41" xfId="0" applyFont="1" applyBorder="1" applyAlignment="1">
      <alignment horizontal="left" vertical="center" wrapText="1"/>
    </xf>
    <xf numFmtId="0" fontId="0" fillId="0" borderId="42" xfId="0" applyBorder="1" applyAlignment="1">
      <alignment horizontal="justify" vertical="center" wrapText="1"/>
    </xf>
    <xf numFmtId="0" fontId="0" fillId="0" borderId="17" xfId="0" applyBorder="1" applyAlignment="1">
      <alignment horizontal="justify" vertical="center" wrapText="1"/>
    </xf>
    <xf numFmtId="0" fontId="0" fillId="0" borderId="29" xfId="0" applyBorder="1" applyAlignment="1">
      <alignment horizontal="justify" vertical="center" wrapText="1"/>
    </xf>
    <xf numFmtId="0" fontId="0" fillId="0" borderId="43" xfId="0" applyBorder="1" applyAlignment="1">
      <alignment horizontal="justify" vertical="center" wrapText="1"/>
    </xf>
    <xf numFmtId="0" fontId="0" fillId="0" borderId="44" xfId="0" applyBorder="1" applyAlignment="1">
      <alignment horizontal="justify" vertical="center" wrapText="1"/>
    </xf>
    <xf numFmtId="0" fontId="0" fillId="0" borderId="45" xfId="0" applyBorder="1" applyAlignment="1">
      <alignment horizontal="justify" vertical="center" wrapText="1"/>
    </xf>
    <xf numFmtId="0" fontId="2" fillId="0" borderId="60" xfId="0" applyFont="1" applyBorder="1" applyAlignment="1">
      <alignment wrapText="1"/>
    </xf>
    <xf numFmtId="0" fontId="2" fillId="0" borderId="12" xfId="0" applyFont="1" applyBorder="1" applyAlignment="1">
      <alignment wrapText="1"/>
    </xf>
    <xf numFmtId="0" fontId="2" fillId="0" borderId="28" xfId="0" applyFont="1" applyBorder="1" applyAlignment="1">
      <alignment wrapText="1"/>
    </xf>
    <xf numFmtId="0" fontId="0" fillId="0" borderId="43" xfId="0" applyBorder="1" applyAlignment="1">
      <alignment horizontal="justify" vertical="top" wrapText="1"/>
    </xf>
    <xf numFmtId="0" fontId="0" fillId="0" borderId="44" xfId="0" applyBorder="1" applyAlignment="1">
      <alignment horizontal="justify" vertical="top" wrapText="1"/>
    </xf>
    <xf numFmtId="0" fontId="0" fillId="0" borderId="45" xfId="0" applyBorder="1" applyAlignment="1">
      <alignment horizontal="justify" vertical="top" wrapText="1"/>
    </xf>
    <xf numFmtId="0" fontId="0" fillId="0" borderId="21" xfId="0" applyBorder="1" applyAlignment="1">
      <alignment horizontal="center"/>
    </xf>
    <xf numFmtId="0" fontId="3" fillId="15" borderId="21" xfId="0" applyFont="1" applyFill="1" applyBorder="1"/>
    <xf numFmtId="0" fontId="3" fillId="15" borderId="19" xfId="0" applyFont="1" applyFill="1" applyBorder="1"/>
    <xf numFmtId="0" fontId="0" fillId="0" borderId="20" xfId="0" applyBorder="1" applyAlignment="1">
      <alignment horizontal="left" vertical="center" wrapText="1"/>
    </xf>
    <xf numFmtId="0" fontId="0" fillId="0" borderId="9" xfId="0" applyBorder="1" applyAlignment="1">
      <alignment horizontal="left" vertical="center" wrapText="1"/>
    </xf>
    <xf numFmtId="0" fontId="0" fillId="0" borderId="50" xfId="0" applyBorder="1" applyAlignment="1">
      <alignment horizontal="left" vertical="center" wrapText="1"/>
    </xf>
    <xf numFmtId="0" fontId="3" fillId="0" borderId="20" xfId="0" applyFont="1" applyBorder="1" applyAlignment="1">
      <alignment horizontal="left" vertical="center" wrapText="1"/>
    </xf>
    <xf numFmtId="0" fontId="0" fillId="0" borderId="18" xfId="0" applyBorder="1" applyAlignment="1">
      <alignment horizontal="left" vertical="center" wrapText="1"/>
    </xf>
    <xf numFmtId="0" fontId="0" fillId="0" borderId="47" xfId="0" applyBorder="1" applyAlignment="1">
      <alignment horizontal="justify" vertical="center" wrapText="1"/>
    </xf>
    <xf numFmtId="0" fontId="0" fillId="0" borderId="4" xfId="0" applyBorder="1" applyAlignment="1">
      <alignment horizontal="justify" vertical="center" wrapText="1"/>
    </xf>
    <xf numFmtId="0" fontId="0" fillId="0" borderId="48" xfId="0" applyBorder="1" applyAlignment="1">
      <alignment horizontal="justify" vertical="center" wrapText="1"/>
    </xf>
    <xf numFmtId="0" fontId="8" fillId="0" borderId="51" xfId="0" applyFont="1" applyBorder="1" applyAlignment="1">
      <alignment wrapText="1"/>
    </xf>
    <xf numFmtId="0" fontId="8" fillId="0" borderId="21" xfId="0" applyFont="1" applyBorder="1" applyAlignment="1">
      <alignment wrapText="1"/>
    </xf>
    <xf numFmtId="0" fontId="2" fillId="15" borderId="20" xfId="0" applyFont="1" applyFill="1" applyBorder="1" applyAlignment="1">
      <alignment horizontal="center"/>
    </xf>
    <xf numFmtId="0" fontId="2" fillId="15" borderId="9" xfId="0" applyFont="1" applyFill="1" applyBorder="1" applyAlignment="1">
      <alignment horizontal="center"/>
    </xf>
    <xf numFmtId="0" fontId="2" fillId="15" borderId="50" xfId="0" applyFont="1" applyFill="1" applyBorder="1" applyAlignment="1">
      <alignment horizontal="center"/>
    </xf>
    <xf numFmtId="0" fontId="3" fillId="0" borderId="26" xfId="0" applyFont="1" applyBorder="1" applyAlignment="1">
      <alignment horizontal="left" wrapText="1"/>
    </xf>
    <xf numFmtId="0" fontId="0" fillId="0" borderId="27" xfId="0" applyBorder="1" applyAlignment="1">
      <alignment horizontal="left" wrapText="1"/>
    </xf>
    <xf numFmtId="0" fontId="0" fillId="0" borderId="58" xfId="0" applyBorder="1" applyAlignment="1">
      <alignment horizontal="left"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0" fillId="15" borderId="23" xfId="0" applyFill="1" applyBorder="1" applyAlignment="1">
      <alignment horizontal="left" vertical="center" wrapText="1"/>
    </xf>
    <xf numFmtId="0" fontId="0" fillId="15" borderId="59" xfId="0" applyFill="1" applyBorder="1" applyAlignment="1">
      <alignment horizontal="left" vertical="center" wrapText="1"/>
    </xf>
    <xf numFmtId="0" fontId="3" fillId="0" borderId="52" xfId="0" applyFont="1" applyBorder="1" applyAlignment="1">
      <alignment horizontal="left" vertical="center" wrapText="1"/>
    </xf>
    <xf numFmtId="0" fontId="0" fillId="0" borderId="2" xfId="0" applyBorder="1" applyAlignment="1">
      <alignment horizontal="left" vertical="center" wrapText="1"/>
    </xf>
    <xf numFmtId="0" fontId="2" fillId="0" borderId="51" xfId="0" applyFont="1" applyBorder="1" applyAlignment="1">
      <alignment horizontal="left" vertical="center" wrapText="1"/>
    </xf>
    <xf numFmtId="0" fontId="2" fillId="0" borderId="21" xfId="0" applyFont="1" applyBorder="1" applyAlignment="1">
      <alignment horizontal="left" vertical="center" wrapText="1"/>
    </xf>
    <xf numFmtId="0" fontId="16" fillId="0" borderId="51" xfId="0" applyFont="1" applyBorder="1" applyAlignment="1">
      <alignment horizontal="left" vertical="center" wrapText="1"/>
    </xf>
    <xf numFmtId="0" fontId="16" fillId="0" borderId="21" xfId="0" applyFont="1" applyBorder="1" applyAlignment="1">
      <alignment horizontal="left" vertical="center" wrapText="1"/>
    </xf>
    <xf numFmtId="0" fontId="0" fillId="0" borderId="21" xfId="0" applyBorder="1" applyAlignment="1">
      <alignment horizontal="justify" vertical="center" wrapText="1"/>
    </xf>
    <xf numFmtId="0" fontId="0" fillId="0" borderId="19" xfId="0" applyBorder="1" applyAlignment="1">
      <alignment horizontal="justify" vertical="center" wrapText="1"/>
    </xf>
    <xf numFmtId="0" fontId="0" fillId="0" borderId="47" xfId="0" applyBorder="1" applyAlignment="1">
      <alignment horizontal="left" vertical="center" wrapText="1"/>
    </xf>
    <xf numFmtId="0" fontId="0" fillId="0" borderId="4" xfId="0" applyBorder="1" applyAlignment="1">
      <alignment horizontal="left" vertical="center" wrapText="1"/>
    </xf>
    <xf numFmtId="0" fontId="0" fillId="0" borderId="24" xfId="0" applyBorder="1" applyAlignment="1">
      <alignment horizontal="center"/>
    </xf>
    <xf numFmtId="0" fontId="2" fillId="0" borderId="89" xfId="0" applyFont="1" applyBorder="1" applyAlignment="1">
      <alignment horizontal="center"/>
    </xf>
    <xf numFmtId="0" fontId="2" fillId="0" borderId="17" xfId="0" applyFont="1" applyBorder="1" applyAlignment="1">
      <alignment horizontal="center"/>
    </xf>
    <xf numFmtId="0" fontId="2" fillId="0" borderId="90" xfId="0" applyFont="1" applyBorder="1" applyAlignment="1">
      <alignment horizontal="center"/>
    </xf>
    <xf numFmtId="0" fontId="2" fillId="0" borderId="21" xfId="0" applyFont="1" applyBorder="1" applyAlignment="1">
      <alignment horizontal="center"/>
    </xf>
    <xf numFmtId="0" fontId="2" fillId="0" borderId="19" xfId="0" applyFont="1" applyBorder="1" applyAlignment="1">
      <alignment horizontal="center"/>
    </xf>
    <xf numFmtId="0" fontId="7" fillId="0" borderId="51" xfId="0" applyFont="1" applyBorder="1" applyAlignment="1">
      <alignment wrapText="1"/>
    </xf>
    <xf numFmtId="0" fontId="7" fillId="0" borderId="21" xfId="0" applyFont="1" applyBorder="1" applyAlignment="1">
      <alignment wrapText="1"/>
    </xf>
    <xf numFmtId="0" fontId="2" fillId="0" borderId="20" xfId="0" applyFont="1" applyBorder="1" applyAlignment="1">
      <alignment horizontal="center"/>
    </xf>
    <xf numFmtId="0" fontId="2" fillId="0" borderId="18" xfId="0" applyFont="1" applyBorder="1" applyAlignment="1">
      <alignment horizontal="center"/>
    </xf>
    <xf numFmtId="0" fontId="3" fillId="0" borderId="0" xfId="0" applyFont="1" applyAlignment="1">
      <alignment horizontal="left"/>
    </xf>
    <xf numFmtId="0" fontId="4" fillId="0" borderId="0" xfId="0" applyFont="1" applyAlignment="1">
      <alignment horizontal="center"/>
    </xf>
    <xf numFmtId="0" fontId="5" fillId="0" borderId="0" xfId="0" applyFont="1" applyAlignment="1">
      <alignment horizontal="center"/>
    </xf>
    <xf numFmtId="0" fontId="5" fillId="0" borderId="0" xfId="0" applyFont="1"/>
    <xf numFmtId="0" fontId="0" fillId="15" borderId="15" xfId="0" applyFill="1" applyBorder="1" applyAlignment="1">
      <alignment horizontal="left"/>
    </xf>
    <xf numFmtId="0" fontId="0" fillId="15" borderId="65" xfId="0" applyFill="1" applyBorder="1" applyAlignment="1">
      <alignment horizontal="left"/>
    </xf>
    <xf numFmtId="0" fontId="0" fillId="15" borderId="44" xfId="0" applyFill="1" applyBorder="1" applyAlignment="1">
      <alignment horizontal="left"/>
    </xf>
    <xf numFmtId="0" fontId="0" fillId="15" borderId="45" xfId="0" applyFill="1" applyBorder="1" applyAlignment="1">
      <alignment horizontal="left"/>
    </xf>
    <xf numFmtId="0" fontId="2" fillId="0" borderId="61" xfId="0" applyFont="1" applyBorder="1"/>
    <xf numFmtId="0" fontId="2" fillId="0" borderId="62" xfId="0" applyFont="1" applyBorder="1"/>
    <xf numFmtId="0" fontId="2" fillId="0" borderId="63" xfId="0" applyFont="1" applyBorder="1"/>
    <xf numFmtId="0" fontId="0" fillId="0" borderId="60" xfId="0" applyBorder="1"/>
    <xf numFmtId="0" fontId="0" fillId="0" borderId="12" xfId="0" applyBorder="1"/>
    <xf numFmtId="0" fontId="0" fillId="0" borderId="64" xfId="0" applyBorder="1"/>
    <xf numFmtId="0" fontId="0" fillId="0" borderId="15" xfId="0" applyBorder="1"/>
    <xf numFmtId="0" fontId="0" fillId="0" borderId="43" xfId="0" applyBorder="1"/>
    <xf numFmtId="0" fontId="0" fillId="0" borderId="44" xfId="0" applyBorder="1"/>
    <xf numFmtId="0" fontId="0" fillId="15" borderId="11" xfId="0" applyFill="1" applyBorder="1" applyAlignment="1">
      <alignment horizontal="left"/>
    </xf>
    <xf numFmtId="0" fontId="0" fillId="15" borderId="12" xfId="0" applyFill="1" applyBorder="1" applyAlignment="1">
      <alignment horizontal="left"/>
    </xf>
    <xf numFmtId="0" fontId="0" fillId="15" borderId="13" xfId="0" applyFill="1" applyBorder="1" applyAlignment="1">
      <alignment horizontal="left"/>
    </xf>
    <xf numFmtId="0" fontId="0" fillId="15" borderId="14" xfId="0" applyFill="1" applyBorder="1" applyAlignment="1">
      <alignment horizontal="left"/>
    </xf>
    <xf numFmtId="0" fontId="0" fillId="15" borderId="16" xfId="0" applyFill="1" applyBorder="1" applyAlignment="1">
      <alignment horizontal="left"/>
    </xf>
    <xf numFmtId="0" fontId="0" fillId="15" borderId="66" xfId="0" applyFill="1" applyBorder="1" applyAlignment="1">
      <alignment horizontal="left"/>
    </xf>
    <xf numFmtId="0" fontId="0" fillId="15" borderId="67" xfId="0" applyFill="1" applyBorder="1" applyAlignment="1">
      <alignment horizontal="left"/>
    </xf>
    <xf numFmtId="0" fontId="13" fillId="0" borderId="0" xfId="0" applyFont="1" applyAlignment="1">
      <alignment horizontal="left"/>
    </xf>
    <xf numFmtId="0" fontId="0" fillId="0" borderId="0" xfId="0" applyAlignment="1">
      <alignment horizontal="left"/>
    </xf>
    <xf numFmtId="0" fontId="13" fillId="0" borderId="0" xfId="0" applyFont="1" applyAlignment="1">
      <alignment horizontal="center"/>
    </xf>
    <xf numFmtId="0" fontId="0" fillId="0" borderId="0" xfId="0" applyAlignment="1">
      <alignment horizontal="center"/>
    </xf>
    <xf numFmtId="0" fontId="0" fillId="0" borderId="0" xfId="0" applyAlignment="1">
      <alignment vertical="top" wrapText="1"/>
    </xf>
    <xf numFmtId="0" fontId="13" fillId="15" borderId="20" xfId="0" applyFont="1" applyFill="1" applyBorder="1" applyAlignment="1">
      <alignment horizontal="center" vertical="center" wrapText="1"/>
    </xf>
    <xf numFmtId="0" fontId="0" fillId="15" borderId="10" xfId="0" applyFill="1" applyBorder="1" applyAlignment="1">
      <alignment horizontal="center" vertical="center" wrapText="1"/>
    </xf>
    <xf numFmtId="0" fontId="7" fillId="0" borderId="8" xfId="0" applyFont="1" applyBorder="1" applyAlignment="1">
      <alignment wrapText="1"/>
    </xf>
    <xf numFmtId="0" fontId="7" fillId="0" borderId="9" xfId="0" applyFont="1" applyBorder="1" applyAlignment="1">
      <alignment wrapText="1"/>
    </xf>
    <xf numFmtId="0" fontId="0" fillId="15" borderId="50" xfId="0" applyFill="1" applyBorder="1" applyAlignment="1">
      <alignment horizontal="center" vertical="center" wrapText="1"/>
    </xf>
    <xf numFmtId="0" fontId="12" fillId="0" borderId="47" xfId="0" applyFont="1" applyBorder="1" applyAlignment="1">
      <alignment horizontal="center" shrinkToFit="1"/>
    </xf>
    <xf numFmtId="0" fontId="0" fillId="0" borderId="4" xfId="0" applyBorder="1" applyAlignment="1">
      <alignment horizontal="center" shrinkToFit="1"/>
    </xf>
    <xf numFmtId="0" fontId="10" fillId="0" borderId="3" xfId="0" applyFont="1" applyBorder="1" applyAlignment="1">
      <alignment horizontal="center"/>
    </xf>
    <xf numFmtId="0" fontId="9" fillId="0" borderId="4" xfId="0" applyFont="1" applyBorder="1"/>
    <xf numFmtId="0" fontId="9" fillId="0" borderId="5" xfId="0" applyFont="1" applyBorder="1"/>
    <xf numFmtId="0" fontId="10" fillId="0" borderId="4" xfId="0" applyFont="1" applyBorder="1" applyAlignment="1">
      <alignment horizontal="center"/>
    </xf>
    <xf numFmtId="0" fontId="10" fillId="0" borderId="48" xfId="0" applyFont="1" applyBorder="1" applyAlignment="1">
      <alignment horizontal="center"/>
    </xf>
    <xf numFmtId="0" fontId="7" fillId="0" borderId="49" xfId="0" applyFont="1" applyBorder="1" applyAlignment="1">
      <alignment wrapText="1"/>
    </xf>
    <xf numFmtId="0" fontId="0" fillId="15" borderId="89" xfId="0" applyFill="1" applyBorder="1" applyAlignment="1">
      <alignment horizontal="center"/>
    </xf>
    <xf numFmtId="0" fontId="0" fillId="15" borderId="17" xfId="0" applyFill="1" applyBorder="1" applyAlignment="1">
      <alignment horizontal="center"/>
    </xf>
    <xf numFmtId="0" fontId="0" fillId="15" borderId="90" xfId="0" applyFill="1" applyBorder="1" applyAlignment="1">
      <alignment horizontal="center"/>
    </xf>
    <xf numFmtId="0" fontId="2" fillId="0" borderId="25" xfId="0" applyFont="1" applyBorder="1" applyAlignment="1">
      <alignment horizontal="center"/>
    </xf>
    <xf numFmtId="0" fontId="2" fillId="0" borderId="57" xfId="0" applyFont="1" applyBorder="1" applyAlignment="1">
      <alignment horizontal="center"/>
    </xf>
    <xf numFmtId="0" fontId="0" fillId="0" borderId="55" xfId="0" applyBorder="1" applyAlignment="1">
      <alignment horizontal="center"/>
    </xf>
    <xf numFmtId="0" fontId="16" fillId="0" borderId="54" xfId="0" applyFont="1" applyBorder="1" applyAlignment="1">
      <alignment wrapText="1"/>
    </xf>
    <xf numFmtId="0" fontId="2" fillId="0" borderId="24" xfId="0" applyFont="1" applyBorder="1" applyAlignment="1">
      <alignment wrapText="1"/>
    </xf>
    <xf numFmtId="0" fontId="2" fillId="0" borderId="56" xfId="0" applyFont="1" applyBorder="1" applyAlignment="1">
      <alignment wrapText="1"/>
    </xf>
    <xf numFmtId="0" fontId="2" fillId="0" borderId="25" xfId="0" applyFont="1" applyBorder="1" applyAlignment="1">
      <alignment wrapText="1"/>
    </xf>
    <xf numFmtId="0" fontId="0" fillId="0" borderId="85" xfId="0" applyBorder="1" applyAlignment="1">
      <alignment horizontal="left" vertical="center" wrapText="1"/>
    </xf>
    <xf numFmtId="0" fontId="0" fillId="0" borderId="87" xfId="0" applyBorder="1" applyAlignment="1">
      <alignment horizontal="left" vertical="center" wrapText="1"/>
    </xf>
    <xf numFmtId="0" fontId="0" fillId="0" borderId="8" xfId="0" applyBorder="1" applyAlignment="1">
      <alignment horizontal="left" vertical="center" wrapText="1"/>
    </xf>
    <xf numFmtId="0" fontId="0" fillId="0" borderId="10" xfId="0" applyBorder="1" applyAlignment="1">
      <alignment horizontal="left" vertical="center" wrapText="1"/>
    </xf>
    <xf numFmtId="0" fontId="13" fillId="0" borderId="76" xfId="0" applyFont="1" applyBorder="1" applyAlignment="1">
      <alignment wrapText="1"/>
    </xf>
    <xf numFmtId="0" fontId="13" fillId="0" borderId="74" xfId="0" applyFont="1" applyBorder="1" applyAlignment="1">
      <alignment wrapText="1"/>
    </xf>
    <xf numFmtId="0" fontId="13" fillId="0" borderId="76" xfId="0" applyFont="1" applyBorder="1" applyAlignment="1">
      <alignment horizontal="center" vertical="center" wrapText="1"/>
    </xf>
    <xf numFmtId="0" fontId="13" fillId="0" borderId="74" xfId="0" applyFont="1" applyBorder="1" applyAlignment="1">
      <alignment horizontal="center" vertical="center" wrapText="1"/>
    </xf>
    <xf numFmtId="0" fontId="13" fillId="0" borderId="75" xfId="0" applyFont="1" applyBorder="1" applyAlignment="1">
      <alignment horizontal="center" vertical="center" wrapText="1"/>
    </xf>
    <xf numFmtId="0" fontId="2" fillId="0" borderId="85" xfId="0" applyFont="1" applyBorder="1" applyAlignment="1">
      <alignment horizontal="center" vertical="center" wrapText="1"/>
    </xf>
    <xf numFmtId="0" fontId="2" fillId="0" borderId="86" xfId="0" applyFont="1" applyBorder="1" applyAlignment="1">
      <alignment horizontal="center" vertical="center" wrapText="1"/>
    </xf>
    <xf numFmtId="0" fontId="2" fillId="0" borderId="87"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74" xfId="0" applyFont="1" applyBorder="1" applyAlignment="1">
      <alignment horizontal="center" vertical="center" wrapText="1"/>
    </xf>
    <xf numFmtId="0" fontId="18" fillId="0" borderId="75" xfId="0" applyFont="1" applyBorder="1" applyAlignment="1">
      <alignment horizontal="center" vertical="center" wrapText="1"/>
    </xf>
    <xf numFmtId="49" fontId="21" fillId="4" borderId="49" xfId="0" applyNumberFormat="1" applyFont="1" applyFill="1" applyBorder="1" applyAlignment="1">
      <alignment horizontal="center" vertical="center"/>
    </xf>
    <xf numFmtId="49" fontId="21" fillId="4" borderId="9" xfId="0" applyNumberFormat="1" applyFont="1" applyFill="1" applyBorder="1" applyAlignment="1">
      <alignment horizontal="center" vertical="center"/>
    </xf>
    <xf numFmtId="49" fontId="21" fillId="4" borderId="10" xfId="0" applyNumberFormat="1" applyFont="1" applyFill="1" applyBorder="1" applyAlignment="1">
      <alignment horizontal="center" vertical="center"/>
    </xf>
    <xf numFmtId="0" fontId="21" fillId="0" borderId="49"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3" fillId="0" borderId="73" xfId="0" applyFont="1" applyBorder="1" applyAlignment="1">
      <alignment horizontal="center" vertical="center" wrapText="1"/>
    </xf>
    <xf numFmtId="0" fontId="0" fillId="0" borderId="86" xfId="0" applyBorder="1" applyAlignment="1">
      <alignment horizontal="left" vertical="center" wrapText="1"/>
    </xf>
    <xf numFmtId="0" fontId="2" fillId="0" borderId="85" xfId="0" applyFont="1" applyBorder="1" applyAlignment="1">
      <alignment vertical="center" wrapText="1"/>
    </xf>
    <xf numFmtId="0" fontId="2" fillId="0" borderId="86" xfId="0" applyFont="1" applyBorder="1" applyAlignment="1">
      <alignment vertical="center" wrapText="1"/>
    </xf>
    <xf numFmtId="0" fontId="2" fillId="0" borderId="87" xfId="0" applyFont="1" applyBorder="1" applyAlignment="1">
      <alignment vertical="center" wrapText="1"/>
    </xf>
    <xf numFmtId="0" fontId="21" fillId="4" borderId="88" xfId="0" applyFont="1" applyFill="1" applyBorder="1" applyAlignment="1">
      <alignment horizontal="center" vertical="center"/>
    </xf>
    <xf numFmtId="0" fontId="21" fillId="4" borderId="86" xfId="0" applyFont="1" applyFill="1" applyBorder="1" applyAlignment="1">
      <alignment horizontal="center" vertical="center"/>
    </xf>
    <xf numFmtId="0" fontId="21" fillId="4" borderId="87" xfId="0" applyFont="1" applyFill="1" applyBorder="1" applyAlignment="1">
      <alignment horizontal="center" vertical="center"/>
    </xf>
    <xf numFmtId="0" fontId="0" fillId="15" borderId="28" xfId="0" applyFill="1" applyBorder="1" applyAlignment="1">
      <alignment horizontal="left"/>
    </xf>
    <xf numFmtId="0" fontId="2" fillId="0" borderId="9" xfId="0" applyFont="1" applyBorder="1" applyAlignment="1">
      <alignment horizontal="center"/>
    </xf>
    <xf numFmtId="0" fontId="2" fillId="0" borderId="50" xfId="0" applyFont="1" applyBorder="1" applyAlignment="1">
      <alignment horizontal="center"/>
    </xf>
    <xf numFmtId="0" fontId="2" fillId="0" borderId="29" xfId="0" applyFont="1" applyBorder="1" applyAlignment="1">
      <alignment horizontal="center"/>
    </xf>
    <xf numFmtId="0" fontId="10" fillId="0" borderId="3" xfId="0" applyFont="1" applyBorder="1" applyAlignment="1" applyProtection="1">
      <alignment horizontal="center"/>
      <protection locked="0"/>
    </xf>
    <xf numFmtId="0" fontId="10" fillId="0" borderId="4" xfId="0" applyFont="1" applyBorder="1" applyAlignment="1" applyProtection="1">
      <alignment horizontal="center"/>
      <protection locked="0"/>
    </xf>
    <xf numFmtId="0" fontId="10" fillId="0" borderId="48" xfId="0" applyFont="1" applyBorder="1" applyAlignment="1" applyProtection="1">
      <alignment horizontal="center"/>
      <protection locked="0"/>
    </xf>
    <xf numFmtId="0" fontId="0" fillId="0" borderId="0" xfId="0" applyProtection="1">
      <protection locked="0"/>
    </xf>
    <xf numFmtId="0" fontId="0" fillId="15" borderId="11" xfId="0" applyFill="1" applyBorder="1" applyAlignment="1" applyProtection="1">
      <alignment horizontal="left"/>
      <protection locked="0"/>
    </xf>
    <xf numFmtId="0" fontId="0" fillId="15" borderId="12" xfId="0" applyFill="1" applyBorder="1" applyAlignment="1" applyProtection="1">
      <alignment horizontal="left"/>
      <protection locked="0"/>
    </xf>
    <xf numFmtId="0" fontId="0" fillId="15" borderId="28" xfId="0" applyFill="1" applyBorder="1" applyAlignment="1" applyProtection="1">
      <alignment horizontal="left"/>
      <protection locked="0"/>
    </xf>
    <xf numFmtId="0" fontId="0" fillId="15" borderId="14" xfId="0" applyFill="1" applyBorder="1" applyAlignment="1" applyProtection="1">
      <alignment horizontal="left"/>
      <protection locked="0"/>
    </xf>
    <xf numFmtId="0" fontId="0" fillId="15" borderId="15" xfId="0" applyFill="1" applyBorder="1" applyAlignment="1" applyProtection="1">
      <alignment horizontal="left"/>
      <protection locked="0"/>
    </xf>
    <xf numFmtId="0" fontId="0" fillId="15" borderId="65" xfId="0" applyFill="1" applyBorder="1" applyAlignment="1" applyProtection="1">
      <alignment horizontal="left"/>
      <protection locked="0"/>
    </xf>
    <xf numFmtId="0" fontId="0" fillId="15" borderId="66" xfId="0" applyFill="1" applyBorder="1" applyAlignment="1" applyProtection="1">
      <alignment horizontal="left"/>
      <protection locked="0"/>
    </xf>
    <xf numFmtId="0" fontId="0" fillId="15" borderId="44" xfId="0" applyFill="1" applyBorder="1" applyAlignment="1" applyProtection="1">
      <alignment horizontal="left"/>
      <protection locked="0"/>
    </xf>
    <xf numFmtId="0" fontId="0" fillId="15" borderId="45" xfId="0" applyFill="1" applyBorder="1" applyAlignment="1" applyProtection="1">
      <alignment horizontal="left"/>
      <protection locked="0"/>
    </xf>
    <xf numFmtId="0" fontId="13" fillId="15" borderId="36" xfId="0" applyFont="1" applyFill="1" applyBorder="1" applyAlignment="1" applyProtection="1">
      <alignment vertical="center" wrapText="1" shrinkToFit="1"/>
      <protection locked="0"/>
    </xf>
    <xf numFmtId="0" fontId="13" fillId="15" borderId="38" xfId="0" applyFont="1" applyFill="1" applyBorder="1" applyAlignment="1" applyProtection="1">
      <alignment vertical="center" wrapText="1" shrinkToFit="1"/>
      <protection locked="0"/>
    </xf>
    <xf numFmtId="0" fontId="13" fillId="15" borderId="71" xfId="0" applyFont="1" applyFill="1" applyBorder="1" applyAlignment="1" applyProtection="1">
      <alignment vertical="center" wrapText="1" shrinkToFit="1"/>
      <protection locked="0"/>
    </xf>
    <xf numFmtId="0" fontId="26" fillId="0" borderId="0" xfId="0" applyFont="1" applyProtection="1">
      <protection locked="0"/>
    </xf>
    <xf numFmtId="0" fontId="0" fillId="0" borderId="0" xfId="0" applyProtection="1"/>
    <xf numFmtId="0" fontId="4" fillId="0" borderId="0" xfId="0" applyFont="1" applyAlignment="1" applyProtection="1">
      <alignment horizontal="center" shrinkToFit="1"/>
    </xf>
    <xf numFmtId="0" fontId="0" fillId="0" borderId="0" xfId="0" applyAlignment="1" applyProtection="1">
      <alignment horizontal="center" shrinkToFit="1"/>
    </xf>
    <xf numFmtId="0" fontId="5" fillId="0" borderId="0" xfId="0" applyFont="1" applyProtection="1"/>
    <xf numFmtId="0" fontId="22" fillId="7" borderId="0" xfId="0" applyFont="1" applyFill="1" applyAlignment="1" applyProtection="1">
      <alignment shrinkToFit="1"/>
    </xf>
    <xf numFmtId="0" fontId="0" fillId="7" borderId="0" xfId="0" applyFill="1" applyAlignment="1" applyProtection="1">
      <alignment shrinkToFit="1"/>
    </xf>
    <xf numFmtId="0" fontId="0" fillId="0" borderId="0" xfId="0" applyAlignment="1" applyProtection="1">
      <alignment shrinkToFit="1"/>
    </xf>
    <xf numFmtId="0" fontId="2" fillId="0" borderId="61" xfId="0" applyFont="1" applyBorder="1" applyProtection="1"/>
    <xf numFmtId="0" fontId="2" fillId="0" borderId="62" xfId="0" applyFont="1" applyBorder="1" applyProtection="1"/>
    <xf numFmtId="0" fontId="2" fillId="0" borderId="63" xfId="0" applyFont="1" applyBorder="1" applyProtection="1"/>
    <xf numFmtId="0" fontId="0" fillId="0" borderId="60" xfId="0" applyBorder="1" applyProtection="1"/>
    <xf numFmtId="0" fontId="0" fillId="0" borderId="12" xfId="0" applyBorder="1" applyProtection="1"/>
    <xf numFmtId="0" fontId="0" fillId="0" borderId="64" xfId="0" applyBorder="1" applyProtection="1"/>
    <xf numFmtId="0" fontId="0" fillId="0" borderId="15" xfId="0" applyBorder="1" applyProtection="1"/>
    <xf numFmtId="0" fontId="0" fillId="0" borderId="43" xfId="0" applyBorder="1" applyProtection="1"/>
    <xf numFmtId="0" fontId="0" fillId="0" borderId="44" xfId="0" applyBorder="1" applyProtection="1"/>
    <xf numFmtId="0" fontId="3" fillId="0" borderId="0" xfId="0" applyFont="1" applyAlignment="1" applyProtection="1">
      <alignment horizontal="left"/>
    </xf>
    <xf numFmtId="0" fontId="0" fillId="0" borderId="0" xfId="0" applyAlignment="1" applyProtection="1">
      <alignment horizontal="center"/>
    </xf>
    <xf numFmtId="0" fontId="13" fillId="0" borderId="0" xfId="0" applyFont="1" applyAlignment="1" applyProtection="1">
      <alignment horizontal="left"/>
    </xf>
    <xf numFmtId="0" fontId="0" fillId="0" borderId="0" xfId="0" applyAlignment="1" applyProtection="1">
      <alignment horizontal="left"/>
    </xf>
    <xf numFmtId="0" fontId="0" fillId="6" borderId="0" xfId="0" applyFill="1" applyProtection="1"/>
    <xf numFmtId="0" fontId="2" fillId="0" borderId="30" xfId="0" applyFont="1" applyBorder="1" applyProtection="1"/>
    <xf numFmtId="0" fontId="2" fillId="0" borderId="32" xfId="0" applyFont="1" applyBorder="1" applyProtection="1"/>
    <xf numFmtId="0" fontId="2" fillId="0" borderId="31" xfId="0" applyFont="1" applyBorder="1" applyProtection="1"/>
    <xf numFmtId="0" fontId="0" fillId="0" borderId="13" xfId="0" applyBorder="1" applyProtection="1"/>
    <xf numFmtId="0" fontId="0" fillId="0" borderId="16" xfId="0" applyBorder="1" applyProtection="1"/>
    <xf numFmtId="0" fontId="0" fillId="0" borderId="67" xfId="0" applyBorder="1" applyProtection="1"/>
    <xf numFmtId="0" fontId="22" fillId="7" borderId="0" xfId="0" applyFont="1" applyFill="1" applyAlignment="1" applyProtection="1">
      <alignment horizontal="center" wrapText="1"/>
    </xf>
    <xf numFmtId="0" fontId="0" fillId="7" borderId="0" xfId="0" applyFill="1" applyAlignment="1" applyProtection="1">
      <alignment horizontal="center" wrapText="1"/>
    </xf>
    <xf numFmtId="0" fontId="0" fillId="0" borderId="0" xfId="0" applyAlignment="1" applyProtection="1">
      <alignment horizontal="center" wrapText="1"/>
    </xf>
    <xf numFmtId="0" fontId="21" fillId="0" borderId="73" xfId="0" applyFont="1" applyBorder="1" applyAlignment="1" applyProtection="1">
      <alignment horizontal="center"/>
    </xf>
    <xf numFmtId="0" fontId="21" fillId="0" borderId="74" xfId="0" applyFont="1" applyBorder="1" applyAlignment="1" applyProtection="1">
      <alignment horizontal="center"/>
    </xf>
    <xf numFmtId="0" fontId="21" fillId="0" borderId="75" xfId="0" applyFont="1" applyBorder="1" applyAlignment="1" applyProtection="1">
      <alignment horizontal="center"/>
    </xf>
    <xf numFmtId="0" fontId="21" fillId="0" borderId="76" xfId="0" applyFont="1" applyBorder="1" applyAlignment="1" applyProtection="1">
      <alignment horizontal="center"/>
    </xf>
    <xf numFmtId="0" fontId="21" fillId="0" borderId="77" xfId="0" applyFont="1" applyBorder="1" applyAlignment="1" applyProtection="1">
      <alignment horizontal="center"/>
    </xf>
    <xf numFmtId="0" fontId="12" fillId="0" borderId="72" xfId="0" applyFont="1" applyBorder="1" applyAlignment="1" applyProtection="1">
      <alignment horizontal="center" vertical="center"/>
    </xf>
    <xf numFmtId="0" fontId="12" fillId="0" borderId="38" xfId="0" applyFont="1" applyBorder="1" applyAlignment="1" applyProtection="1">
      <alignment horizontal="center" vertical="center"/>
    </xf>
    <xf numFmtId="0" fontId="12" fillId="0" borderId="37" xfId="0" applyFont="1" applyBorder="1" applyAlignment="1" applyProtection="1">
      <alignment horizontal="center" vertical="center"/>
    </xf>
    <xf numFmtId="0" fontId="28" fillId="0" borderId="0" xfId="0" applyFont="1" applyProtection="1"/>
    <xf numFmtId="0" fontId="29" fillId="0" borderId="0" xfId="0" applyFont="1" applyProtection="1"/>
    <xf numFmtId="0" fontId="24" fillId="0" borderId="0" xfId="0" applyFont="1" applyProtection="1"/>
    <xf numFmtId="0" fontId="18" fillId="0" borderId="0" xfId="0" applyFont="1" applyAlignment="1" applyProtection="1">
      <alignment horizontal="left"/>
    </xf>
    <xf numFmtId="0" fontId="6" fillId="0" borderId="0" xfId="0" applyFont="1" applyProtection="1"/>
    <xf numFmtId="0" fontId="6" fillId="0" borderId="0" xfId="0" applyFont="1" applyAlignment="1" applyProtection="1">
      <alignment horizontal="center"/>
    </xf>
    <xf numFmtId="0" fontId="0" fillId="0" borderId="78" xfId="0" applyBorder="1" applyProtection="1"/>
    <xf numFmtId="0" fontId="0" fillId="0" borderId="79" xfId="0" applyBorder="1" applyProtection="1"/>
    <xf numFmtId="0" fontId="0" fillId="0" borderId="80" xfId="0" applyBorder="1" applyProtection="1"/>
    <xf numFmtId="1" fontId="0" fillId="0" borderId="81" xfId="0" applyNumberFormat="1" applyBorder="1" applyProtection="1"/>
    <xf numFmtId="0" fontId="0" fillId="0" borderId="69" xfId="0" applyBorder="1" applyProtection="1"/>
    <xf numFmtId="0" fontId="0" fillId="0" borderId="69" xfId="0" applyBorder="1" applyAlignment="1" applyProtection="1">
      <alignment shrinkToFit="1"/>
    </xf>
    <xf numFmtId="0" fontId="0" fillId="0" borderId="82" xfId="0" applyBorder="1" applyAlignment="1" applyProtection="1">
      <alignment shrinkToFit="1"/>
    </xf>
    <xf numFmtId="1" fontId="0" fillId="6" borderId="0" xfId="0" applyNumberFormat="1" applyFill="1" applyProtection="1"/>
    <xf numFmtId="0" fontId="0" fillId="0" borderId="69" xfId="0" applyBorder="1" applyAlignment="1" applyProtection="1">
      <alignment wrapText="1"/>
    </xf>
    <xf numFmtId="0" fontId="0" fillId="0" borderId="82" xfId="0" applyBorder="1" applyAlignment="1" applyProtection="1">
      <alignment wrapText="1"/>
    </xf>
    <xf numFmtId="0" fontId="0" fillId="0" borderId="81" xfId="0" applyBorder="1" applyProtection="1"/>
    <xf numFmtId="0" fontId="30" fillId="7" borderId="0" xfId="0" applyFont="1" applyFill="1" applyAlignment="1" applyProtection="1">
      <alignment shrinkToFit="1"/>
    </xf>
    <xf numFmtId="0" fontId="29" fillId="7" borderId="0" xfId="0" applyFont="1" applyFill="1" applyAlignment="1" applyProtection="1">
      <alignment shrinkToFit="1"/>
    </xf>
    <xf numFmtId="0" fontId="29" fillId="0" borderId="0" xfId="0" applyFont="1" applyAlignment="1" applyProtection="1">
      <alignment shrinkToFit="1"/>
    </xf>
  </cellXfs>
  <cellStyles count="3">
    <cellStyle name="Normální" xfId="0" builtinId="0"/>
    <cellStyle name="Normální 4" xfId="1" xr:uid="{2B5D7499-ABB1-4336-9070-8BFF6B8FEBAC}"/>
    <cellStyle name="Normální 5" xfId="2" xr:uid="{CB87637F-0C54-47E1-B9DB-2E77D3DC372A}"/>
  </cellStyles>
  <dxfs count="3">
    <dxf>
      <font>
        <b/>
        <i val="0"/>
        <strike val="0"/>
      </font>
      <fill>
        <patternFill>
          <bgColor rgb="FFFFFFCC"/>
        </patternFill>
      </fill>
      <border>
        <left style="thin">
          <color auto="1"/>
        </left>
        <right style="thin">
          <color auto="1"/>
        </right>
        <top style="thin">
          <color auto="1"/>
        </top>
        <bottom style="thin">
          <color auto="1"/>
        </bottom>
      </border>
    </dxf>
    <dxf>
      <font>
        <b/>
        <i val="0"/>
        <strike val="0"/>
      </font>
      <fill>
        <patternFill>
          <bgColor rgb="FF00B0F0"/>
        </patternFill>
      </fill>
    </dxf>
    <dxf>
      <font>
        <b/>
        <i val="0"/>
        <strike val="0"/>
      </font>
      <fill>
        <patternFill>
          <bgColor rgb="FF00B0F0"/>
        </patternFill>
      </fill>
    </dxf>
  </dxfs>
  <tableStyles count="0" defaultTableStyle="TableStyleMedium2" defaultPivotStyle="PivotStyleLight16"/>
  <colors>
    <mruColors>
      <color rgb="FFFFFFCC"/>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CD19A-A910-4AA1-A0B8-311D968E971E}">
  <dimension ref="A1:BG124"/>
  <sheetViews>
    <sheetView topLeftCell="N23" zoomScaleNormal="100" workbookViewId="0">
      <selection activeCell="V56" sqref="V56"/>
    </sheetView>
  </sheetViews>
  <sheetFormatPr defaultColWidth="9.140625" defaultRowHeight="15" x14ac:dyDescent="0.25"/>
  <cols>
    <col min="1" max="2" width="4.7109375" customWidth="1"/>
    <col min="3" max="3" width="4.140625" customWidth="1"/>
    <col min="4" max="4" width="4.7109375" customWidth="1"/>
    <col min="5" max="5" width="3.7109375" customWidth="1"/>
    <col min="6" max="6" width="5.5703125" customWidth="1"/>
    <col min="7" max="21" width="4.7109375" customWidth="1"/>
    <col min="24" max="24" width="12.140625" customWidth="1"/>
    <col min="25" max="25" width="19.28515625" customWidth="1"/>
    <col min="26" max="26" width="25.85546875" customWidth="1"/>
    <col min="27" max="27" width="19.28515625" customWidth="1"/>
    <col min="28" max="28" width="33.28515625" customWidth="1"/>
    <col min="29" max="29" width="49.42578125" customWidth="1"/>
    <col min="30" max="30" width="11.85546875" customWidth="1"/>
    <col min="31" max="31" width="11.28515625" customWidth="1"/>
    <col min="32" max="32" width="9.140625" customWidth="1"/>
    <col min="33" max="33" width="13.140625" customWidth="1"/>
    <col min="34" max="34" width="10.42578125" customWidth="1"/>
    <col min="35" max="35" width="14" customWidth="1"/>
    <col min="36" max="36" width="15.7109375" customWidth="1"/>
    <col min="37" max="37" width="16.28515625" customWidth="1"/>
    <col min="38" max="39" width="13.42578125" customWidth="1"/>
    <col min="40" max="40" width="13.140625" customWidth="1"/>
    <col min="41" max="41" width="19.140625" customWidth="1"/>
    <col min="42" max="42" width="20.140625" customWidth="1"/>
    <col min="43" max="43" width="17.85546875" customWidth="1"/>
    <col min="44" max="49" width="9.140625" customWidth="1"/>
  </cols>
  <sheetData>
    <row r="1" spans="1:34" ht="23.25" x14ac:dyDescent="0.35">
      <c r="A1" s="152" t="s">
        <v>0</v>
      </c>
      <c r="B1" s="152"/>
      <c r="C1" s="153"/>
      <c r="D1" s="153"/>
      <c r="E1" s="153"/>
      <c r="F1" s="153"/>
      <c r="G1" s="153"/>
      <c r="H1" s="153"/>
      <c r="I1" s="153"/>
      <c r="J1" s="153"/>
      <c r="K1" s="153"/>
      <c r="L1" s="153"/>
      <c r="M1" s="154"/>
      <c r="N1" s="154"/>
      <c r="O1" s="154"/>
      <c r="P1" s="154"/>
      <c r="Q1" s="154"/>
      <c r="R1" s="154"/>
      <c r="S1" s="154"/>
      <c r="T1" s="154"/>
      <c r="U1" s="154"/>
      <c r="Y1" t="s">
        <v>132</v>
      </c>
    </row>
    <row r="2" spans="1:34" x14ac:dyDescent="0.25">
      <c r="A2" s="151" t="s">
        <v>2</v>
      </c>
      <c r="B2" s="151"/>
      <c r="C2" s="151"/>
      <c r="D2" s="151"/>
      <c r="E2" s="151"/>
      <c r="F2" s="151"/>
      <c r="G2" s="151"/>
      <c r="H2" s="151"/>
      <c r="I2" s="151"/>
      <c r="J2" s="151"/>
      <c r="K2" s="151"/>
      <c r="L2" s="151"/>
      <c r="M2" s="60"/>
      <c r="N2" s="60"/>
      <c r="O2" s="60"/>
      <c r="P2" s="60"/>
      <c r="Q2" s="60"/>
      <c r="R2" s="60"/>
      <c r="S2" s="60"/>
      <c r="T2" s="60"/>
      <c r="U2" s="60"/>
      <c r="Y2" t="s">
        <v>133</v>
      </c>
    </row>
    <row r="3" spans="1:34" x14ac:dyDescent="0.25">
      <c r="A3" s="151" t="s">
        <v>1</v>
      </c>
      <c r="B3" s="151"/>
      <c r="C3" s="151"/>
      <c r="D3" s="151"/>
      <c r="E3" s="151"/>
      <c r="F3" s="151"/>
      <c r="G3" s="151"/>
      <c r="H3" s="151"/>
      <c r="I3" s="151"/>
      <c r="J3" s="151"/>
      <c r="K3" s="151"/>
      <c r="L3" s="151"/>
      <c r="M3" s="60"/>
      <c r="N3" s="60"/>
      <c r="O3" s="60"/>
      <c r="P3" s="60"/>
      <c r="Q3" s="60"/>
      <c r="R3" s="60"/>
      <c r="S3" s="60"/>
      <c r="T3" s="60"/>
      <c r="U3" s="60"/>
      <c r="Y3" t="s">
        <v>151</v>
      </c>
    </row>
    <row r="4" spans="1:34" ht="15.75" x14ac:dyDescent="0.25">
      <c r="A4" s="175" t="s">
        <v>72</v>
      </c>
      <c r="B4" s="60"/>
      <c r="C4" s="60"/>
      <c r="D4" s="60"/>
      <c r="E4" s="60"/>
      <c r="F4" s="60"/>
      <c r="G4" s="60"/>
      <c r="H4" s="60"/>
      <c r="I4" s="60"/>
      <c r="J4" s="60"/>
      <c r="K4" s="177" t="s">
        <v>71</v>
      </c>
      <c r="L4" s="178"/>
      <c r="M4" s="178"/>
      <c r="N4" s="178"/>
      <c r="O4" s="178"/>
      <c r="P4" s="178"/>
      <c r="Q4" s="178"/>
      <c r="R4" s="175" t="s">
        <v>70</v>
      </c>
      <c r="S4" s="176"/>
      <c r="T4" s="176"/>
      <c r="U4" s="176"/>
    </row>
    <row r="5" spans="1:34" ht="15.75" x14ac:dyDescent="0.25">
      <c r="A5" s="175" t="s">
        <v>74</v>
      </c>
      <c r="B5" s="60"/>
      <c r="C5" s="60"/>
      <c r="D5" s="60"/>
      <c r="E5" s="60"/>
      <c r="F5" s="60"/>
      <c r="G5" s="60"/>
      <c r="H5" s="60"/>
      <c r="I5" s="60"/>
      <c r="J5" s="60"/>
      <c r="K5" s="60"/>
      <c r="L5" s="60"/>
      <c r="M5" s="60"/>
      <c r="N5" s="60"/>
      <c r="O5" s="60"/>
      <c r="P5" s="60"/>
      <c r="Q5" s="60"/>
      <c r="R5" s="175" t="s">
        <v>73</v>
      </c>
      <c r="S5" s="176"/>
      <c r="T5" s="176"/>
      <c r="U5" s="176"/>
      <c r="AH5" s="18" t="s">
        <v>113</v>
      </c>
    </row>
    <row r="6" spans="1:34" ht="15.75" thickBot="1" x14ac:dyDescent="0.3">
      <c r="Y6" s="9" t="s">
        <v>44</v>
      </c>
      <c r="Z6" s="15" t="s">
        <v>111</v>
      </c>
      <c r="AA6" s="10" t="s">
        <v>45</v>
      </c>
      <c r="AC6" s="11" t="s">
        <v>48</v>
      </c>
      <c r="AE6" t="s">
        <v>56</v>
      </c>
      <c r="AF6" s="12" t="s">
        <v>64</v>
      </c>
    </row>
    <row r="7" spans="1:34" x14ac:dyDescent="0.25">
      <c r="A7" s="159" t="s">
        <v>3</v>
      </c>
      <c r="B7" s="160"/>
      <c r="C7" s="160"/>
      <c r="D7" s="160"/>
      <c r="E7" s="160"/>
      <c r="F7" s="160"/>
      <c r="G7" s="160"/>
      <c r="H7" s="160"/>
      <c r="I7" s="160"/>
      <c r="J7" s="160"/>
      <c r="K7" s="160"/>
      <c r="L7" s="160"/>
      <c r="M7" s="160" t="s">
        <v>9</v>
      </c>
      <c r="N7" s="160"/>
      <c r="O7" s="160"/>
      <c r="P7" s="160"/>
      <c r="Q7" s="160"/>
      <c r="R7" s="160"/>
      <c r="S7" s="160"/>
      <c r="T7" s="160"/>
      <c r="U7" s="161"/>
      <c r="Y7" t="s">
        <v>59</v>
      </c>
      <c r="Z7" t="s">
        <v>66</v>
      </c>
      <c r="AA7" t="s">
        <v>55</v>
      </c>
      <c r="AC7" t="s">
        <v>51</v>
      </c>
      <c r="AF7" t="s">
        <v>57</v>
      </c>
      <c r="AH7" t="s">
        <v>160</v>
      </c>
    </row>
    <row r="8" spans="1:34" x14ac:dyDescent="0.25">
      <c r="A8" s="162" t="s">
        <v>4</v>
      </c>
      <c r="B8" s="163"/>
      <c r="C8" s="163"/>
      <c r="D8" s="168" t="str">
        <f>'zadání odpadu'!D9:L9</f>
        <v>xy</v>
      </c>
      <c r="E8" s="169"/>
      <c r="F8" s="169"/>
      <c r="G8" s="169"/>
      <c r="H8" s="169"/>
      <c r="I8" s="169"/>
      <c r="J8" s="169"/>
      <c r="K8" s="169"/>
      <c r="L8" s="170"/>
      <c r="M8" s="155" t="str">
        <f>IF('zadání odpadu'!Q19=0,X8,'zadání odpadu'!Q19)</f>
        <v>xy</v>
      </c>
      <c r="N8" s="155"/>
      <c r="O8" s="155"/>
      <c r="P8" s="155"/>
      <c r="Q8" s="155"/>
      <c r="R8" s="155"/>
      <c r="S8" s="155"/>
      <c r="T8" s="155"/>
      <c r="U8" s="156"/>
      <c r="X8" t="str">
        <f>D8</f>
        <v>xy</v>
      </c>
      <c r="Y8" t="s">
        <v>60</v>
      </c>
      <c r="Z8" t="s">
        <v>67</v>
      </c>
      <c r="AA8" t="s">
        <v>46</v>
      </c>
      <c r="AC8" t="s">
        <v>50</v>
      </c>
      <c r="AF8" t="s">
        <v>58</v>
      </c>
      <c r="AH8" t="s">
        <v>90</v>
      </c>
    </row>
    <row r="9" spans="1:34" x14ac:dyDescent="0.25">
      <c r="A9" s="164" t="s">
        <v>5</v>
      </c>
      <c r="B9" s="165"/>
      <c r="C9" s="165"/>
      <c r="D9" s="171" t="str">
        <f>'zadání odpadu'!D10:L10</f>
        <v>….</v>
      </c>
      <c r="E9" s="155"/>
      <c r="F9" s="155"/>
      <c r="G9" s="155"/>
      <c r="H9" s="155"/>
      <c r="I9" s="155"/>
      <c r="J9" s="155"/>
      <c r="K9" s="155"/>
      <c r="L9" s="172"/>
      <c r="M9" s="155" t="str">
        <f>IF('zadání odpadu'!Q20=0,X9,'zadání odpadu'!Q20)</f>
        <v>….</v>
      </c>
      <c r="N9" s="155"/>
      <c r="O9" s="155"/>
      <c r="P9" s="155"/>
      <c r="Q9" s="155"/>
      <c r="R9" s="155"/>
      <c r="S9" s="155"/>
      <c r="T9" s="155"/>
      <c r="U9" s="156"/>
      <c r="X9" t="str">
        <f>D9</f>
        <v>….</v>
      </c>
      <c r="Y9" t="s">
        <v>61</v>
      </c>
      <c r="AA9" t="s">
        <v>47</v>
      </c>
      <c r="AC9" t="s">
        <v>49</v>
      </c>
      <c r="AH9" t="s">
        <v>166</v>
      </c>
    </row>
    <row r="10" spans="1:34" x14ac:dyDescent="0.25">
      <c r="A10" s="164" t="s">
        <v>6</v>
      </c>
      <c r="B10" s="165"/>
      <c r="C10" s="165"/>
      <c r="D10" s="171" t="str">
        <f>'zadání odpadu'!D11:L11</f>
        <v>….</v>
      </c>
      <c r="E10" s="155"/>
      <c r="F10" s="155"/>
      <c r="G10" s="155"/>
      <c r="H10" s="155"/>
      <c r="I10" s="155"/>
      <c r="J10" s="155"/>
      <c r="K10" s="155"/>
      <c r="L10" s="172"/>
      <c r="M10" s="155" t="str">
        <f>IF('zadání odpadu'!Q21=0,X10,'zadání odpadu'!Q21)</f>
        <v>….</v>
      </c>
      <c r="N10" s="155"/>
      <c r="O10" s="155"/>
      <c r="P10" s="155"/>
      <c r="Q10" s="155"/>
      <c r="R10" s="155"/>
      <c r="S10" s="155"/>
      <c r="T10" s="155"/>
      <c r="U10" s="156"/>
      <c r="X10" t="str">
        <f>D10</f>
        <v>….</v>
      </c>
      <c r="AA10" t="s">
        <v>157</v>
      </c>
      <c r="AC10" t="s">
        <v>52</v>
      </c>
      <c r="AH10" t="s">
        <v>159</v>
      </c>
    </row>
    <row r="11" spans="1:34" x14ac:dyDescent="0.25">
      <c r="A11" s="164" t="s">
        <v>7</v>
      </c>
      <c r="B11" s="165"/>
      <c r="C11" s="165"/>
      <c r="D11" s="171" t="str">
        <f>'zadání odpadu'!D12:L12</f>
        <v>….</v>
      </c>
      <c r="E11" s="155"/>
      <c r="F11" s="155"/>
      <c r="G11" s="155"/>
      <c r="H11" s="155"/>
      <c r="I11" s="155"/>
      <c r="J11" s="155"/>
      <c r="K11" s="155"/>
      <c r="L11" s="172"/>
      <c r="M11" s="155" t="str">
        <f>IF('zadání odpadu'!Q22=0,X11,'zadání odpadu'!Q22)</f>
        <v>….</v>
      </c>
      <c r="N11" s="155"/>
      <c r="O11" s="155"/>
      <c r="P11" s="155"/>
      <c r="Q11" s="155"/>
      <c r="R11" s="155"/>
      <c r="S11" s="155"/>
      <c r="T11" s="155"/>
      <c r="U11" s="156"/>
      <c r="X11" t="str">
        <f>D11</f>
        <v>….</v>
      </c>
      <c r="AA11" t="s">
        <v>158</v>
      </c>
      <c r="AC11" t="s">
        <v>53</v>
      </c>
      <c r="AH11" t="s">
        <v>167</v>
      </c>
    </row>
    <row r="12" spans="1:34" ht="15.75" thickBot="1" x14ac:dyDescent="0.3">
      <c r="A12" s="166" t="s">
        <v>8</v>
      </c>
      <c r="B12" s="167"/>
      <c r="C12" s="167"/>
      <c r="D12" s="173" t="str">
        <f>'zadání odpadu'!D13:L13</f>
        <v>….</v>
      </c>
      <c r="E12" s="157"/>
      <c r="F12" s="157"/>
      <c r="G12" s="157"/>
      <c r="H12" s="157"/>
      <c r="I12" s="157"/>
      <c r="J12" s="157"/>
      <c r="K12" s="157"/>
      <c r="L12" s="174"/>
      <c r="M12" s="157" t="str">
        <f>IF('zadání odpadu'!Q23=0,X12,'zadání odpadu'!Q23)</f>
        <v>….</v>
      </c>
      <c r="N12" s="157"/>
      <c r="O12" s="157"/>
      <c r="P12" s="157"/>
      <c r="Q12" s="157"/>
      <c r="R12" s="157"/>
      <c r="S12" s="157"/>
      <c r="T12" s="157"/>
      <c r="U12" s="158"/>
      <c r="X12" t="str">
        <f>D12</f>
        <v>….</v>
      </c>
      <c r="AC12" t="s">
        <v>54</v>
      </c>
      <c r="AH12" s="17" t="s">
        <v>112</v>
      </c>
    </row>
    <row r="13" spans="1:34" ht="3.75" customHeight="1" thickBot="1" x14ac:dyDescent="0.3">
      <c r="AC13" t="s">
        <v>266</v>
      </c>
    </row>
    <row r="14" spans="1:34" ht="12" customHeight="1" x14ac:dyDescent="0.25">
      <c r="A14" s="4" t="s">
        <v>10</v>
      </c>
      <c r="B14" s="5"/>
      <c r="C14" s="6"/>
      <c r="D14" s="6"/>
      <c r="E14" s="6"/>
      <c r="F14" s="6"/>
      <c r="G14" s="6"/>
      <c r="H14" s="6"/>
      <c r="I14" s="6"/>
      <c r="J14" s="6"/>
      <c r="K14" s="6"/>
      <c r="L14" s="7" t="s">
        <v>11</v>
      </c>
      <c r="M14" s="6"/>
      <c r="N14" s="6"/>
      <c r="O14" s="6"/>
      <c r="P14" s="6"/>
      <c r="Q14" s="6"/>
      <c r="R14" s="6"/>
      <c r="S14" s="7" t="s">
        <v>36</v>
      </c>
      <c r="T14" s="5"/>
      <c r="U14" s="8"/>
      <c r="AH14" s="45" t="s">
        <v>161</v>
      </c>
    </row>
    <row r="15" spans="1:34" ht="31.5" customHeight="1" x14ac:dyDescent="0.5">
      <c r="A15" s="185" t="str">
        <f>'zadání odpadu'!P30</f>
        <v>Stavební materiály obsahující azbest</v>
      </c>
      <c r="B15" s="186"/>
      <c r="C15" s="186"/>
      <c r="D15" s="186"/>
      <c r="E15" s="186"/>
      <c r="F15" s="186"/>
      <c r="G15" s="186"/>
      <c r="H15" s="186"/>
      <c r="I15" s="186"/>
      <c r="J15" s="186"/>
      <c r="K15" s="186"/>
      <c r="L15" s="187">
        <f>INDEX($AB$26:$BE$62,$Z$25-25,1)</f>
        <v>170605</v>
      </c>
      <c r="M15" s="188"/>
      <c r="N15" s="188"/>
      <c r="O15" s="188"/>
      <c r="P15" s="188"/>
      <c r="Q15" s="188"/>
      <c r="R15" s="189"/>
      <c r="S15" s="187" t="str">
        <f>INDEX($AB$26:$BE$62,$Z$25-25,3)</f>
        <v>N</v>
      </c>
      <c r="T15" s="190"/>
      <c r="U15" s="191"/>
      <c r="AA15" t="s">
        <v>178</v>
      </c>
      <c r="AH15" t="s">
        <v>87</v>
      </c>
    </row>
    <row r="16" spans="1:34" ht="32.25" customHeight="1" x14ac:dyDescent="0.25">
      <c r="A16" s="192" t="s">
        <v>30</v>
      </c>
      <c r="B16" s="183"/>
      <c r="C16" s="183"/>
      <c r="D16" s="183"/>
      <c r="E16" s="183"/>
      <c r="F16" s="30" t="str">
        <f>INDEX($AB$26:$BE$62,$Z$25-25,4)</f>
        <v>NE</v>
      </c>
      <c r="G16" s="182" t="s">
        <v>31</v>
      </c>
      <c r="H16" s="183"/>
      <c r="I16" s="183"/>
      <c r="J16" s="180" t="str">
        <f>IF('zadání odpadu'!F33=0,"",'zadání odpadu'!F33)</f>
        <v/>
      </c>
      <c r="K16" s="181"/>
      <c r="L16" s="182" t="s">
        <v>32</v>
      </c>
      <c r="M16" s="183"/>
      <c r="N16" s="183"/>
      <c r="O16" s="180" t="str">
        <f>IF('zadání odpadu'!F34=0,"",'zadání odpadu'!F34)</f>
        <v/>
      </c>
      <c r="P16" s="181"/>
      <c r="Q16" s="182" t="s">
        <v>33</v>
      </c>
      <c r="R16" s="183"/>
      <c r="S16" s="183"/>
      <c r="T16" s="180" t="str">
        <f>IF('zadání odpadu'!F35=0,"",'zadání odpadu'!F35)</f>
        <v/>
      </c>
      <c r="U16" s="184"/>
      <c r="Y16" t="s">
        <v>117</v>
      </c>
      <c r="Z16" t="s">
        <v>118</v>
      </c>
      <c r="AA16" t="s">
        <v>179</v>
      </c>
      <c r="AD16" s="14"/>
      <c r="AE16" s="13" t="s">
        <v>110</v>
      </c>
      <c r="AH16" t="s">
        <v>88</v>
      </c>
    </row>
    <row r="17" spans="1:57" x14ac:dyDescent="0.25">
      <c r="A17" s="147" t="s">
        <v>38</v>
      </c>
      <c r="B17" s="148"/>
      <c r="C17" s="148"/>
      <c r="D17" s="148"/>
      <c r="E17" s="148"/>
      <c r="F17" s="145" t="str">
        <f>INDEX($AB$26:$BE$62,$Z$25-25,5)</f>
        <v>HP7</v>
      </c>
      <c r="G17" s="145"/>
      <c r="H17" s="149"/>
      <c r="I17" s="150"/>
      <c r="J17" s="149"/>
      <c r="K17" s="150"/>
      <c r="L17" s="145"/>
      <c r="M17" s="145"/>
      <c r="N17" s="145"/>
      <c r="O17" s="145"/>
      <c r="P17" s="145"/>
      <c r="Q17" s="145"/>
      <c r="R17" s="145"/>
      <c r="S17" s="145"/>
      <c r="T17" s="145"/>
      <c r="U17" s="146"/>
      <c r="Y17" t="s">
        <v>84</v>
      </c>
      <c r="Z17" t="s">
        <v>93</v>
      </c>
      <c r="AA17" t="s">
        <v>180</v>
      </c>
      <c r="AD17" t="s">
        <v>13</v>
      </c>
      <c r="AE17" t="s">
        <v>34</v>
      </c>
      <c r="AH17" t="s">
        <v>89</v>
      </c>
    </row>
    <row r="18" spans="1:57" ht="13.5" customHeight="1" x14ac:dyDescent="0.25">
      <c r="A18" s="31" t="s">
        <v>39</v>
      </c>
      <c r="B18" s="32"/>
      <c r="C18" s="32"/>
      <c r="D18" s="32"/>
      <c r="E18" s="32"/>
      <c r="F18" s="33"/>
      <c r="G18" s="33"/>
      <c r="H18" s="33"/>
      <c r="I18" s="33"/>
      <c r="J18" s="33"/>
      <c r="K18" s="33"/>
      <c r="L18" s="33"/>
      <c r="M18" s="33"/>
      <c r="N18" s="33"/>
      <c r="O18" s="33"/>
      <c r="P18" s="33"/>
      <c r="Q18" s="33"/>
      <c r="R18" s="33"/>
      <c r="S18" s="33"/>
      <c r="T18" s="33"/>
      <c r="U18" s="34"/>
      <c r="Y18" t="s">
        <v>92</v>
      </c>
      <c r="Z18" t="s">
        <v>94</v>
      </c>
      <c r="AA18" t="s">
        <v>185</v>
      </c>
      <c r="AD18" t="s">
        <v>12</v>
      </c>
      <c r="AE18" t="s">
        <v>35</v>
      </c>
      <c r="AH18" t="s">
        <v>97</v>
      </c>
    </row>
    <row r="19" spans="1:57" ht="88.5" customHeight="1" x14ac:dyDescent="0.25">
      <c r="A19" s="116" t="str">
        <f>INDEX($AB$26:$AN$62,$Z$25-25,6)</f>
        <v>Odpad vzniká při stavbách, demolicích, rekonstrukcích, stavebních úpravách.</v>
      </c>
      <c r="B19" s="117"/>
      <c r="C19" s="117"/>
      <c r="D19" s="117"/>
      <c r="E19" s="117"/>
      <c r="F19" s="117"/>
      <c r="G19" s="117"/>
      <c r="H19" s="117">
        <f t="shared" ref="H19:K21" si="0">INDEX($AB$26:$AN$62,$Z$25-25,1)</f>
        <v>170605</v>
      </c>
      <c r="I19" s="117"/>
      <c r="J19" s="117"/>
      <c r="K19" s="117"/>
      <c r="L19" s="117"/>
      <c r="M19" s="117"/>
      <c r="N19" s="117"/>
      <c r="O19" s="117">
        <f t="shared" ref="O19:R21" si="1">INDEX($AB$26:$AN$62,$Z$25-25,1)</f>
        <v>170605</v>
      </c>
      <c r="P19" s="117"/>
      <c r="Q19" s="117"/>
      <c r="R19" s="117"/>
      <c r="S19" s="117"/>
      <c r="T19" s="117"/>
      <c r="U19" s="118"/>
    </row>
    <row r="20" spans="1:57" ht="12.75" customHeight="1" x14ac:dyDescent="0.25">
      <c r="A20" s="199" t="s">
        <v>43</v>
      </c>
      <c r="B20" s="200"/>
      <c r="C20" s="200"/>
      <c r="D20" s="141" t="s">
        <v>62</v>
      </c>
      <c r="E20" s="141"/>
      <c r="F20" s="141"/>
      <c r="G20" s="141" t="s">
        <v>63</v>
      </c>
      <c r="H20" s="141"/>
      <c r="I20" s="141"/>
      <c r="J20" s="141" t="s">
        <v>45</v>
      </c>
      <c r="K20" s="141"/>
      <c r="L20" s="141"/>
      <c r="M20" s="141" t="s">
        <v>56</v>
      </c>
      <c r="N20" s="141"/>
      <c r="O20" s="141"/>
      <c r="P20" s="141" t="s">
        <v>65</v>
      </c>
      <c r="Q20" s="141"/>
      <c r="R20" s="141"/>
      <c r="S20" s="141" t="s">
        <v>64</v>
      </c>
      <c r="T20" s="141"/>
      <c r="U20" s="198"/>
      <c r="Z20" s="16" t="s">
        <v>37</v>
      </c>
      <c r="AA20" s="16"/>
      <c r="AB20" t="s">
        <v>14</v>
      </c>
      <c r="AC20" t="s">
        <v>15</v>
      </c>
      <c r="AD20" t="s">
        <v>16</v>
      </c>
      <c r="AE20" t="s">
        <v>17</v>
      </c>
      <c r="AF20" t="s">
        <v>18</v>
      </c>
      <c r="AG20" t="s">
        <v>19</v>
      </c>
      <c r="AH20" t="s">
        <v>20</v>
      </c>
      <c r="AI20" t="s">
        <v>21</v>
      </c>
      <c r="AJ20" t="s">
        <v>22</v>
      </c>
      <c r="AK20" t="s">
        <v>23</v>
      </c>
      <c r="AL20" t="s">
        <v>24</v>
      </c>
      <c r="AN20" t="s">
        <v>25</v>
      </c>
      <c r="AO20" t="s">
        <v>26</v>
      </c>
      <c r="AP20" t="s">
        <v>27</v>
      </c>
      <c r="AQ20" t="s">
        <v>28</v>
      </c>
      <c r="AR20" t="s">
        <v>29</v>
      </c>
    </row>
    <row r="21" spans="1:57" ht="15" customHeight="1" x14ac:dyDescent="0.25">
      <c r="A21" s="201"/>
      <c r="B21" s="202"/>
      <c r="C21" s="202"/>
      <c r="D21" s="196" t="str">
        <f>INDEX($AB$26:$AN$62,$Z$25-25,9)</f>
        <v>pevné</v>
      </c>
      <c r="E21" s="196"/>
      <c r="F21" s="196"/>
      <c r="G21" s="142" t="str">
        <f>INDEX($AB$26:$AN$62,$Z$25-25,10)</f>
        <v>různorodá</v>
      </c>
      <c r="H21" s="143"/>
      <c r="I21" s="144"/>
      <c r="J21" s="142" t="str">
        <f>INDEX($AB$26:$AN$62,$Z$25-25,11)</f>
        <v>chemický</v>
      </c>
      <c r="K21" s="143">
        <f t="shared" si="0"/>
        <v>170605</v>
      </c>
      <c r="L21" s="144"/>
      <c r="M21" s="193" t="str">
        <f>INDEX($AB$26:$AN$62,$Z$25-25,12)</f>
        <v/>
      </c>
      <c r="N21" s="194"/>
      <c r="O21" s="195"/>
      <c r="P21" s="142" t="str">
        <f>INDEX($AB$26:$AN$62,$Z$25-25,13)</f>
        <v>Ne</v>
      </c>
      <c r="Q21" s="143"/>
      <c r="R21" s="144">
        <f t="shared" si="1"/>
        <v>170605</v>
      </c>
      <c r="S21" s="196" t="str">
        <f>INDEX($AB$26:$BE$62,$Z$25-25,14)</f>
        <v>heterogennní</v>
      </c>
      <c r="T21" s="196"/>
      <c r="U21" s="197"/>
      <c r="AC21" t="s">
        <v>15</v>
      </c>
      <c r="AD21" t="s">
        <v>16</v>
      </c>
      <c r="AE21" t="s">
        <v>17</v>
      </c>
      <c r="AF21" t="s">
        <v>18</v>
      </c>
      <c r="AG21" t="s">
        <v>19</v>
      </c>
      <c r="AH21" t="s">
        <v>20</v>
      </c>
      <c r="AI21" t="s">
        <v>21</v>
      </c>
      <c r="AJ21" t="s">
        <v>22</v>
      </c>
      <c r="AK21" t="s">
        <v>23</v>
      </c>
      <c r="AL21" t="s">
        <v>24</v>
      </c>
      <c r="AN21" t="s">
        <v>25</v>
      </c>
      <c r="AO21" t="s">
        <v>26</v>
      </c>
      <c r="AP21" t="s">
        <v>27</v>
      </c>
      <c r="AQ21" t="s">
        <v>28</v>
      </c>
      <c r="AR21" t="s">
        <v>29</v>
      </c>
    </row>
    <row r="22" spans="1:57" ht="12" customHeight="1" x14ac:dyDescent="0.25">
      <c r="A22" s="31" t="s">
        <v>68</v>
      </c>
      <c r="B22" s="35"/>
      <c r="C22" s="35"/>
      <c r="D22" s="35"/>
      <c r="E22" s="35"/>
      <c r="F22" s="33"/>
      <c r="G22" s="33"/>
      <c r="H22" s="33"/>
      <c r="I22" s="33"/>
      <c r="J22" s="33"/>
      <c r="K22" s="33"/>
      <c r="L22" s="33"/>
      <c r="M22" s="33"/>
      <c r="N22" s="33"/>
      <c r="O22" s="33"/>
      <c r="P22" s="33"/>
      <c r="Q22" s="33"/>
      <c r="R22" s="33"/>
      <c r="S22" s="33"/>
      <c r="T22" s="33"/>
      <c r="U22" s="34"/>
    </row>
    <row r="23" spans="1:57" ht="60.75" customHeight="1" x14ac:dyDescent="0.25">
      <c r="A23" s="116" t="str">
        <f>INDEX($AB$26:$AN$62,$Z$25-25,7)</f>
        <v>Vysoce heterogenní směs odpadů ze staveb, demolic, rekonstrukcí a stavebních úprav s obsahem azbestu - dále nevyužitelná směs izolačních materiálů s možnou příměsí zeminy, suti, cihel, betonu, obalů od stavebních materiálů  a jiných materiálů ze stavby.</v>
      </c>
      <c r="B23" s="117"/>
      <c r="C23" s="117"/>
      <c r="D23" s="117"/>
      <c r="E23" s="117"/>
      <c r="F23" s="117"/>
      <c r="G23" s="117"/>
      <c r="H23" s="117">
        <f t="shared" ref="H23" si="2">INDEX($AB$26:$AN$62,$Z$25-25,1)</f>
        <v>170605</v>
      </c>
      <c r="I23" s="117"/>
      <c r="J23" s="117"/>
      <c r="K23" s="117"/>
      <c r="L23" s="117"/>
      <c r="M23" s="117"/>
      <c r="N23" s="117"/>
      <c r="O23" s="117">
        <f t="shared" ref="O23" si="3">INDEX($AB$26:$AN$62,$Z$25-25,1)</f>
        <v>170605</v>
      </c>
      <c r="P23" s="117"/>
      <c r="Q23" s="117"/>
      <c r="R23" s="117"/>
      <c r="S23" s="117"/>
      <c r="T23" s="117"/>
      <c r="U23" s="118"/>
      <c r="AD23" s="19" t="s">
        <v>114</v>
      </c>
      <c r="AE23" s="19" t="s">
        <v>38</v>
      </c>
    </row>
    <row r="24" spans="1:57" ht="15" customHeight="1" x14ac:dyDescent="0.25">
      <c r="A24" s="119" t="s">
        <v>77</v>
      </c>
      <c r="B24" s="120"/>
      <c r="C24" s="120"/>
      <c r="D24" s="120"/>
      <c r="E24" s="120"/>
      <c r="F24" s="121" t="s">
        <v>134</v>
      </c>
      <c r="G24" s="122"/>
      <c r="H24" s="122"/>
      <c r="I24" s="122"/>
      <c r="J24" s="122"/>
      <c r="K24" s="122"/>
      <c r="L24" s="122"/>
      <c r="M24" s="122"/>
      <c r="N24" s="122"/>
      <c r="O24" s="122"/>
      <c r="P24" s="122"/>
      <c r="Q24" s="122"/>
      <c r="R24" s="122"/>
      <c r="S24" s="122"/>
      <c r="T24" s="122"/>
      <c r="U24" s="123"/>
      <c r="Z24" t="s">
        <v>138</v>
      </c>
      <c r="AA24" t="s">
        <v>138</v>
      </c>
      <c r="AB24">
        <v>1</v>
      </c>
      <c r="AC24">
        <v>2</v>
      </c>
      <c r="AD24">
        <v>3</v>
      </c>
      <c r="AE24">
        <v>4</v>
      </c>
      <c r="AF24">
        <v>5</v>
      </c>
      <c r="AG24">
        <v>6</v>
      </c>
      <c r="AH24">
        <v>7</v>
      </c>
      <c r="AI24">
        <v>8</v>
      </c>
      <c r="AJ24">
        <v>9</v>
      </c>
      <c r="AK24">
        <v>10</v>
      </c>
      <c r="AL24">
        <v>11</v>
      </c>
      <c r="AM24">
        <v>12</v>
      </c>
      <c r="AN24">
        <v>13</v>
      </c>
      <c r="AO24">
        <v>14</v>
      </c>
      <c r="AP24">
        <v>15</v>
      </c>
      <c r="AQ24">
        <v>16</v>
      </c>
      <c r="AR24">
        <v>17</v>
      </c>
      <c r="AS24">
        <v>18</v>
      </c>
      <c r="AT24">
        <v>19</v>
      </c>
      <c r="AU24">
        <v>20</v>
      </c>
      <c r="AV24">
        <v>21</v>
      </c>
      <c r="AW24">
        <v>22</v>
      </c>
      <c r="AX24">
        <v>23</v>
      </c>
      <c r="AY24">
        <v>24</v>
      </c>
      <c r="AZ24">
        <v>25</v>
      </c>
      <c r="BA24">
        <v>26</v>
      </c>
      <c r="BB24">
        <v>27</v>
      </c>
      <c r="BC24">
        <v>28</v>
      </c>
      <c r="BD24">
        <v>29</v>
      </c>
      <c r="BE24">
        <v>30</v>
      </c>
    </row>
    <row r="25" spans="1:57" ht="29.25" customHeight="1" x14ac:dyDescent="0.25">
      <c r="A25" s="131" t="s">
        <v>75</v>
      </c>
      <c r="B25" s="132"/>
      <c r="C25" s="132"/>
      <c r="D25" s="132"/>
      <c r="E25" s="132"/>
      <c r="F25" s="132"/>
      <c r="G25" s="132"/>
      <c r="H25" s="132"/>
      <c r="I25" s="132"/>
      <c r="J25" s="132"/>
      <c r="K25" s="132"/>
      <c r="L25" s="132"/>
      <c r="M25" s="132"/>
      <c r="N25" s="132"/>
      <c r="O25" s="132"/>
      <c r="P25" s="124" t="s">
        <v>76</v>
      </c>
      <c r="Q25" s="125"/>
      <c r="R25" s="125"/>
      <c r="S25" s="125"/>
      <c r="T25" s="125"/>
      <c r="U25" s="126"/>
      <c r="Z25">
        <f>SUM(Z26:Z62)</f>
        <v>46</v>
      </c>
      <c r="AB25" s="24" t="s">
        <v>126</v>
      </c>
      <c r="AC25" s="25" t="s">
        <v>125</v>
      </c>
      <c r="AD25" s="26" t="str">
        <f>K66</f>
        <v>Kategorie odpadu</v>
      </c>
      <c r="AE25" s="26" t="str">
        <f>N66</f>
        <v>Odpad skupiny 19 původem ze skupin 20, 15 01 a 17</v>
      </c>
      <c r="AF25" s="27" t="str">
        <f>Q66</f>
        <v>Nebezpečné vlastnosti</v>
      </c>
      <c r="AG25" s="26" t="str">
        <f>T66</f>
        <v xml:space="preserve"> popis vzniku</v>
      </c>
      <c r="AH25" s="26" t="str">
        <f>Z66</f>
        <v>údaje o složení</v>
      </c>
      <c r="AI25" s="28" t="str">
        <f>AB66</f>
        <v xml:space="preserve"> popis odpadu</v>
      </c>
      <c r="AJ25" s="26" t="str">
        <f>AD66</f>
        <v>skupenství:</v>
      </c>
      <c r="AK25" s="26" t="str">
        <f t="shared" ref="AK25:AX25" si="4">AE66</f>
        <v>barva:</v>
      </c>
      <c r="AL25" s="26" t="str">
        <f t="shared" si="4"/>
        <v>zápach</v>
      </c>
      <c r="AM25" s="26" t="str">
        <f t="shared" si="4"/>
        <v>jiné</v>
      </c>
      <c r="AN25" s="26" t="str">
        <f t="shared" si="4"/>
        <v>rozbory</v>
      </c>
      <c r="AO25" s="26" t="str">
        <f t="shared" si="4"/>
        <v>složení odpadu</v>
      </c>
      <c r="AP25" s="26" t="str">
        <f t="shared" si="4"/>
        <v>Omezení a nezbytná opatření po přijetí odpadů na skládku a případné omezení mísitelnosti odpadu s jinými druhy odpadu</v>
      </c>
      <c r="AQ25" s="26" t="s">
        <v>76</v>
      </c>
      <c r="AR25" s="26" t="str">
        <f t="shared" si="4"/>
        <v>Limit výhřevnosti (MJ/kg sušiny)</v>
      </c>
      <c r="AS25" s="26" t="str">
        <f t="shared" si="4"/>
        <v xml:space="preserve">Doplnění k výhřevnosti </v>
      </c>
      <c r="AT25" s="26" t="str">
        <f t="shared" si="4"/>
        <v>Biologická stabilita AT4 (mgO2/g sušiny)</v>
      </c>
      <c r="AU25" s="26" t="str">
        <f t="shared" si="4"/>
        <v>Odůvodnění případného neprovedení úpravy nebo další úpravy nebo neodstranění nebezpečných vlastností odpadu před skládkováním</v>
      </c>
      <c r="AV25" s="26" t="str">
        <f>AU25</f>
        <v>Odůvodnění případného neprovedení úpravy nebo další úpravy nebo neodstranění nebezpečných vlastností odpadu před skládkováním</v>
      </c>
      <c r="AW25" s="26" t="str">
        <f>AV25</f>
        <v>Odůvodnění případného neprovedení úpravy nebo další úpravy nebo neodstranění nebezpečných vlastností odpadu před skládkováním</v>
      </c>
      <c r="AX25" s="26" t="str">
        <f t="shared" si="4"/>
        <v>Nebezpečné vlastnosti</v>
      </c>
      <c r="AY25" s="26" t="str">
        <f>AX25</f>
        <v>Nebezpečné vlastnosti</v>
      </c>
      <c r="AZ25" s="26" t="str">
        <f t="shared" ref="AZ25:BE25" si="5">AY25</f>
        <v>Nebezpečné vlastnosti</v>
      </c>
      <c r="BA25" s="26" t="str">
        <f t="shared" si="5"/>
        <v>Nebezpečné vlastnosti</v>
      </c>
      <c r="BB25" s="26" t="str">
        <f t="shared" si="5"/>
        <v>Nebezpečné vlastnosti</v>
      </c>
      <c r="BC25" s="26" t="str">
        <f t="shared" si="5"/>
        <v>Nebezpečné vlastnosti</v>
      </c>
      <c r="BD25" s="26" t="str">
        <f t="shared" si="5"/>
        <v>Nebezpečné vlastnosti</v>
      </c>
      <c r="BE25" s="26" t="str">
        <f t="shared" si="5"/>
        <v>Nebezpečné vlastnosti</v>
      </c>
    </row>
    <row r="26" spans="1:57" ht="45.75" customHeight="1" x14ac:dyDescent="0.25">
      <c r="A26" s="139" t="s">
        <v>80</v>
      </c>
      <c r="B26" s="140"/>
      <c r="C26" s="140"/>
      <c r="D26" s="140"/>
      <c r="E26" s="140"/>
      <c r="F26" s="140"/>
      <c r="G26" s="140"/>
      <c r="H26" s="140"/>
      <c r="I26" s="140"/>
      <c r="J26" s="140"/>
      <c r="K26" s="140"/>
      <c r="L26" s="140"/>
      <c r="M26" s="140"/>
      <c r="N26" s="140"/>
      <c r="O26" s="140"/>
      <c r="P26" s="127" t="s">
        <v>79</v>
      </c>
      <c r="Q26" s="128"/>
      <c r="R26" s="128" t="s">
        <v>78</v>
      </c>
      <c r="S26" s="128"/>
      <c r="T26" s="129" t="str">
        <f>INDEX($AB$26:$BE$62,$Z$25-25,16)</f>
        <v/>
      </c>
      <c r="U26" s="130"/>
      <c r="Z26">
        <f t="shared" ref="Z26" si="6">IF(AA26=1,ROW(AB26),0)</f>
        <v>0</v>
      </c>
      <c r="AA26">
        <f>IF(AC26=$A$15,1,0)</f>
        <v>0</v>
      </c>
      <c r="AB26" s="9">
        <f>A67</f>
        <v>10408</v>
      </c>
      <c r="AC26" s="12" t="str">
        <f>E67</f>
        <v>Odpadní štěrk a kamenivo neuvedené pod číslem 01406</v>
      </c>
      <c r="AD26" t="str">
        <f>K67</f>
        <v>O</v>
      </c>
      <c r="AE26" t="str">
        <f>N67</f>
        <v>NE</v>
      </c>
      <c r="AF26" s="23" t="str">
        <f>Q67</f>
        <v>Nejsou</v>
      </c>
      <c r="AG26" t="str">
        <f>IF(T67=0,"",T67)</f>
        <v/>
      </c>
      <c r="AH26" t="str">
        <f>IF(Z67=0,"",Z67)</f>
        <v/>
      </c>
      <c r="AI26" t="str">
        <f>IF(AB67=0,"",AB67)</f>
        <v/>
      </c>
      <c r="AJ26" t="str">
        <f>IF(AD67=0,"",AD67)</f>
        <v/>
      </c>
      <c r="AK26" t="str">
        <f t="shared" ref="AK26:AK28" si="7">IF(AE67=0,"",AE67)</f>
        <v/>
      </c>
      <c r="AL26" t="str">
        <f t="shared" ref="AL26:AX26" si="8">IF(AF67=0,"",AF67)</f>
        <v/>
      </c>
      <c r="AM26" t="str">
        <f t="shared" si="8"/>
        <v/>
      </c>
      <c r="AN26" t="str">
        <f t="shared" si="8"/>
        <v/>
      </c>
      <c r="AO26" t="str">
        <f t="shared" si="8"/>
        <v/>
      </c>
      <c r="AP26" t="str">
        <f t="shared" si="8"/>
        <v/>
      </c>
      <c r="AQ26" t="str">
        <f t="shared" si="8"/>
        <v/>
      </c>
      <c r="AR26" t="str">
        <f t="shared" si="8"/>
        <v/>
      </c>
      <c r="AS26" t="str">
        <f t="shared" si="8"/>
        <v/>
      </c>
      <c r="AT26" t="str">
        <f t="shared" si="8"/>
        <v/>
      </c>
      <c r="AU26" t="str">
        <f t="shared" si="8"/>
        <v/>
      </c>
      <c r="AV26" t="str">
        <f t="shared" si="8"/>
        <v/>
      </c>
      <c r="AW26" t="str">
        <f t="shared" si="8"/>
        <v/>
      </c>
      <c r="AX26" t="str">
        <f t="shared" si="8"/>
        <v/>
      </c>
      <c r="AY26" t="str">
        <f t="shared" ref="AY26" si="9">IF(AS67=0,"",AS67)</f>
        <v/>
      </c>
      <c r="AZ26" t="str">
        <f t="shared" ref="AZ26" si="10">IF(AT67=0,"",AT67)</f>
        <v/>
      </c>
      <c r="BA26" t="str">
        <f t="shared" ref="BA26" si="11">IF(AU67=0,"",AU67)</f>
        <v/>
      </c>
      <c r="BB26" t="str">
        <f t="shared" ref="BB26" si="12">IF(AV67=0,"",AV67)</f>
        <v/>
      </c>
      <c r="BC26" t="str">
        <f t="shared" ref="BC26" si="13">IF(AW67=0,"",AW67)</f>
        <v/>
      </c>
      <c r="BD26" t="str">
        <f t="shared" ref="BD26" si="14">IF(AX67=0,"",AX67)</f>
        <v/>
      </c>
      <c r="BE26" t="str">
        <f t="shared" ref="BE26" si="15">IF(AY67=0,"",AY67)</f>
        <v/>
      </c>
    </row>
    <row r="27" spans="1:57" ht="45.75" customHeight="1" x14ac:dyDescent="0.25">
      <c r="A27" s="135" t="s">
        <v>82</v>
      </c>
      <c r="B27" s="136"/>
      <c r="C27" s="136"/>
      <c r="D27" s="136"/>
      <c r="E27" s="136"/>
      <c r="F27" s="136"/>
      <c r="G27" s="134"/>
      <c r="H27" s="137" t="str">
        <f>INDEX($AB$26:$BE$62,$Z$25-25,15)</f>
        <v>Odpady z obsahem azbestu jsou ukládány v souladu s § 13 vyhlášky 273/2021 Sb. na vyhrazené místo s denním překrytím, nebo do krytého kontejneru, vždy zabalený v utěsněných obalech</v>
      </c>
      <c r="I27" s="137"/>
      <c r="J27" s="137"/>
      <c r="K27" s="137"/>
      <c r="L27" s="137"/>
      <c r="M27" s="137"/>
      <c r="N27" s="137"/>
      <c r="O27" s="137"/>
      <c r="P27" s="137"/>
      <c r="Q27" s="137"/>
      <c r="R27" s="137"/>
      <c r="S27" s="137"/>
      <c r="T27" s="137"/>
      <c r="U27" s="138"/>
      <c r="Z27">
        <f t="shared" ref="Z27:Z62" si="16">IF(AA27=1,ROW(AB27),0)</f>
        <v>0</v>
      </c>
      <c r="AA27">
        <f t="shared" ref="AA27:AA62" si="17">IF(AC27=$A$15,1,0)</f>
        <v>0</v>
      </c>
      <c r="AB27" s="9">
        <f t="shared" ref="AB27:AB39" si="18">A68</f>
        <v>20104</v>
      </c>
      <c r="AC27" s="12" t="str">
        <f t="shared" ref="AC27:AC39" si="19">E68</f>
        <v>Odpadní plasty (kromě obalů)</v>
      </c>
      <c r="AD27" t="str">
        <f t="shared" ref="AD27:AD39" si="20">K68</f>
        <v>O</v>
      </c>
      <c r="AE27" t="str">
        <f t="shared" ref="AE27:AE39" si="21">N68</f>
        <v>NE</v>
      </c>
      <c r="AF27" s="23" t="str">
        <f t="shared" ref="AF27:AF39" si="22">Q68</f>
        <v>Nejsou</v>
      </c>
      <c r="AG27" t="str">
        <f t="shared" ref="AG27:AG39" si="23">IF(T68=0,"",T68)</f>
        <v/>
      </c>
      <c r="AH27" t="str">
        <f t="shared" ref="AH27:AH39" si="24">IF(Z68=0,"",Z68)</f>
        <v/>
      </c>
      <c r="AI27" t="str">
        <f t="shared" ref="AI27:AI39" si="25">IF(AB68=0,"",AB68)</f>
        <v/>
      </c>
      <c r="AJ27" t="str">
        <f t="shared" ref="AJ27" si="26">IF(AD68=0,"",AD68)</f>
        <v/>
      </c>
      <c r="AK27" t="str">
        <f t="shared" si="7"/>
        <v/>
      </c>
      <c r="AL27" t="str">
        <f t="shared" ref="AL27:AL39" si="27">IF(AF68=0,"",AF68)</f>
        <v/>
      </c>
      <c r="AM27" t="str">
        <f t="shared" ref="AM27:AM39" si="28">IF(AG68=0,"",AG68)</f>
        <v/>
      </c>
      <c r="AN27" t="str">
        <f t="shared" ref="AN27:AN39" si="29">IF(AH68=0,"",AH68)</f>
        <v/>
      </c>
      <c r="AO27" t="str">
        <f t="shared" ref="AO27:AO39" si="30">IF(AI68=0,"",AI68)</f>
        <v/>
      </c>
      <c r="AP27" t="str">
        <f t="shared" ref="AP27:AP39" si="31">IF(AJ68=0,"",AJ68)</f>
        <v/>
      </c>
      <c r="AQ27" t="str">
        <f t="shared" ref="AQ27:AQ39" si="32">IF(AK68=0,"",AK68)</f>
        <v/>
      </c>
      <c r="AR27" t="str">
        <f t="shared" ref="AR27:AR39" si="33">IF(AL68=0,"",AL68)</f>
        <v/>
      </c>
      <c r="AS27" t="str">
        <f t="shared" ref="AS27:AS39" si="34">IF(AM68=0,"",AM68)</f>
        <v/>
      </c>
      <c r="AT27" t="str">
        <f t="shared" ref="AT27:AT39" si="35">IF(AN68=0,"",AN68)</f>
        <v/>
      </c>
      <c r="AU27" t="str">
        <f t="shared" ref="AU27:AU39" si="36">IF(AO68=0,"",AO68)</f>
        <v/>
      </c>
      <c r="AV27" t="str">
        <f t="shared" ref="AV27:AV39" si="37">IF(AP68=0,"",AP68)</f>
        <v/>
      </c>
      <c r="AW27" t="str">
        <f t="shared" ref="AW27:AW39" si="38">IF(AQ68=0,"",AQ68)</f>
        <v/>
      </c>
      <c r="AX27" t="str">
        <f t="shared" ref="AX27:AX39" si="39">IF(AR68=0,"",AR68)</f>
        <v/>
      </c>
      <c r="AY27" t="str">
        <f t="shared" ref="AY27:AY39" si="40">IF(AS68=0,"",AS68)</f>
        <v/>
      </c>
      <c r="AZ27" t="str">
        <f t="shared" ref="AZ27:AZ39" si="41">IF(AT68=0,"",AT68)</f>
        <v/>
      </c>
      <c r="BA27" t="str">
        <f t="shared" ref="BA27:BA39" si="42">IF(AU68=0,"",AU68)</f>
        <v/>
      </c>
      <c r="BB27" t="str">
        <f t="shared" ref="BB27:BB39" si="43">IF(AV68=0,"",AV68)</f>
        <v/>
      </c>
      <c r="BC27" t="str">
        <f t="shared" ref="BC27:BC39" si="44">IF(AW68=0,"",AW68)</f>
        <v/>
      </c>
      <c r="BD27" t="str">
        <f t="shared" ref="BD27:BD39" si="45">IF(AX68=0,"",AX68)</f>
        <v/>
      </c>
      <c r="BE27" t="str">
        <f t="shared" ref="BE27:BE39" si="46">IF(AY68=0,"",AY68)</f>
        <v/>
      </c>
    </row>
    <row r="28" spans="1:57" ht="16.350000000000001" customHeight="1" x14ac:dyDescent="0.25">
      <c r="A28" s="133" t="s">
        <v>91</v>
      </c>
      <c r="B28" s="134"/>
      <c r="C28" s="134"/>
      <c r="D28" s="134"/>
      <c r="E28" s="134"/>
      <c r="F28" s="134"/>
      <c r="G28" s="134"/>
      <c r="H28" s="108" t="str">
        <f>INDEX($AB$26:$BE$62,$Z$25-25,17)</f>
        <v>&lt; 6,5</v>
      </c>
      <c r="I28" s="108"/>
      <c r="J28" s="109" t="str">
        <f>INDEX($AB$26:$BE$62,$Z$25-25,18)</f>
        <v>upřesnění: předpoklad nízká výhřevnost dle složení odpadu</v>
      </c>
      <c r="K28" s="109"/>
      <c r="L28" s="109"/>
      <c r="M28" s="109"/>
      <c r="N28" s="109"/>
      <c r="O28" s="109"/>
      <c r="P28" s="109"/>
      <c r="Q28" s="109"/>
      <c r="R28" s="109"/>
      <c r="S28" s="109"/>
      <c r="T28" s="109"/>
      <c r="U28" s="110"/>
      <c r="Z28">
        <f t="shared" si="16"/>
        <v>0</v>
      </c>
      <c r="AA28">
        <f t="shared" si="17"/>
        <v>0</v>
      </c>
      <c r="AB28" s="9">
        <f t="shared" si="18"/>
        <v>100903</v>
      </c>
      <c r="AC28" s="12" t="str">
        <f t="shared" si="19"/>
        <v>Pecní struska</v>
      </c>
      <c r="AD28" t="str">
        <f t="shared" si="20"/>
        <v>O</v>
      </c>
      <c r="AE28" t="str">
        <f t="shared" si="21"/>
        <v>NE</v>
      </c>
      <c r="AF28" s="23" t="str">
        <f t="shared" si="22"/>
        <v>Nejsou</v>
      </c>
      <c r="AG28" t="str">
        <f t="shared" si="23"/>
        <v xml:space="preserve">Odpad vzniká při hutní výrobě jako zbytek z odlitků, rozbité formy, </v>
      </c>
      <c r="AH28" t="str">
        <f t="shared" si="24"/>
        <v>Heterogenní směs odpadů většinou pevného skupenství - struska, kovový kal,odpadní písky atd.</v>
      </c>
      <c r="AI28" t="str">
        <f t="shared" si="25"/>
        <v>Heterogenní směs odpadů většinou pevného skupenství - struska z hutní výroby, nevyužitelné zbytky odlitků (kovový kal),  licí formy a jádra používaná k odlévání (odpadní písky).</v>
      </c>
      <c r="AJ28" t="str">
        <f t="shared" ref="AJ28" si="47">IF(AD69=0,"",AD69)</f>
        <v>pevné</v>
      </c>
      <c r="AK28" t="str">
        <f t="shared" si="7"/>
        <v>šedá</v>
      </c>
      <c r="AL28" t="str">
        <f t="shared" si="27"/>
        <v>bez zápachu</v>
      </c>
      <c r="AM28" t="str">
        <f t="shared" si="28"/>
        <v/>
      </c>
      <c r="AN28" t="str">
        <f t="shared" si="29"/>
        <v>Ano</v>
      </c>
      <c r="AO28" t="str">
        <f t="shared" si="30"/>
        <v>heterogennní</v>
      </c>
      <c r="AP28" t="str">
        <f t="shared" si="31"/>
        <v>Bude použito na překrytí skládky, odpady TZS mohou být přijímány do max. 25% celkové hmotnosti odpadů uložených na skládku v poplatkovém období</v>
      </c>
      <c r="AQ28" t="str">
        <f t="shared" si="32"/>
        <v/>
      </c>
      <c r="AR28" t="str">
        <f t="shared" si="33"/>
        <v>&gt; 6,5</v>
      </c>
      <c r="AS28" t="str">
        <f t="shared" si="34"/>
        <v>upřesnění: pouze stavební materiál, předpoklad nízká</v>
      </c>
      <c r="AT28" t="str">
        <f t="shared" si="35"/>
        <v>&lt; 10</v>
      </c>
      <c r="AU28" t="str">
        <f t="shared" si="36"/>
        <v>Úpravou nelze dosáhnout snížení objemu odpadu nebo snížení nebo odstranění nebezpečných vlastností</v>
      </c>
      <c r="AV28" t="str">
        <f t="shared" si="37"/>
        <v>Technicky neproveditelné</v>
      </c>
      <c r="AW28" t="str">
        <f t="shared" si="38"/>
        <v/>
      </c>
      <c r="AX28" t="str">
        <f t="shared" si="39"/>
        <v/>
      </c>
      <c r="AY28" t="str">
        <f t="shared" si="40"/>
        <v/>
      </c>
      <c r="AZ28" t="str">
        <f t="shared" si="41"/>
        <v/>
      </c>
      <c r="BA28" t="str">
        <f t="shared" si="42"/>
        <v/>
      </c>
      <c r="BB28" t="str">
        <f t="shared" si="43"/>
        <v/>
      </c>
      <c r="BC28" t="str">
        <f t="shared" si="44"/>
        <v/>
      </c>
      <c r="BD28" t="str">
        <f t="shared" si="45"/>
        <v/>
      </c>
      <c r="BE28" t="str">
        <f t="shared" si="46"/>
        <v/>
      </c>
    </row>
    <row r="29" spans="1:57" ht="16.350000000000001" customHeight="1" x14ac:dyDescent="0.25">
      <c r="A29" s="82" t="s">
        <v>95</v>
      </c>
      <c r="B29" s="83"/>
      <c r="C29" s="83"/>
      <c r="D29" s="83"/>
      <c r="E29" s="83"/>
      <c r="F29" s="83"/>
      <c r="G29" s="83"/>
      <c r="H29" s="108" t="str">
        <f>INDEX($AB$26:$BE$62,$Z$25-25,19)</f>
        <v>&lt; 10</v>
      </c>
      <c r="I29" s="108"/>
      <c r="J29" s="109" t="s">
        <v>116</v>
      </c>
      <c r="K29" s="109"/>
      <c r="L29" s="109"/>
      <c r="M29" s="109"/>
      <c r="N29" s="109"/>
      <c r="O29" s="109"/>
      <c r="P29" s="109"/>
      <c r="Q29" s="109"/>
      <c r="R29" s="109"/>
      <c r="S29" s="109"/>
      <c r="T29" s="109"/>
      <c r="U29" s="110"/>
      <c r="Z29">
        <f t="shared" si="16"/>
        <v>0</v>
      </c>
      <c r="AA29">
        <f t="shared" si="17"/>
        <v>0</v>
      </c>
      <c r="AB29" s="9">
        <f t="shared" si="18"/>
        <v>120121</v>
      </c>
      <c r="AC29" s="12" t="str">
        <f t="shared" si="19"/>
        <v>Upotřebené brusné nástroje a brusné materiály neuvedené pod číslem 120120</v>
      </c>
      <c r="AD29" t="str">
        <f t="shared" si="20"/>
        <v>O</v>
      </c>
      <c r="AE29" t="str">
        <f t="shared" si="21"/>
        <v>NE</v>
      </c>
      <c r="AF29" s="23" t="str">
        <f t="shared" si="22"/>
        <v>Nejsou</v>
      </c>
      <c r="AG29" t="str">
        <f t="shared" si="23"/>
        <v>Jedná se o rozbité a opotřebované brusy a sypké minerální brusivo z broušení železné litiny.</v>
      </c>
      <c r="AH29" t="str">
        <f t="shared" si="24"/>
        <v>Pevné zbytky brusných kotoučů a sypké minerální brusivo</v>
      </c>
      <c r="AI29" t="str">
        <f t="shared" si="25"/>
        <v>Pevné zbytky brusných kotoučů a sypké minerální brusivo</v>
      </c>
      <c r="AJ29" t="str">
        <f t="shared" ref="AJ29:AK29" si="48">IF(AD70=0,"",AD70)</f>
        <v>pevné</v>
      </c>
      <c r="AK29" t="str">
        <f t="shared" si="48"/>
        <v>černá</v>
      </c>
      <c r="AL29" t="str">
        <f t="shared" si="27"/>
        <v>bez zápachu</v>
      </c>
      <c r="AM29" t="str">
        <f t="shared" si="28"/>
        <v/>
      </c>
      <c r="AN29" t="str">
        <f t="shared" si="29"/>
        <v>Ano</v>
      </c>
      <c r="AO29" t="str">
        <f t="shared" si="30"/>
        <v>heterogennní</v>
      </c>
      <c r="AP29" t="str">
        <f t="shared" si="31"/>
        <v xml:space="preserve">Nevhodné jako TZS pro překrytí, pro přijetí na skládku není potřeba provádět žádná zvláštní opatření, kromě hutnění. Pro odpad neplatí omezení smíchání s ostatními vybranými odpady. </v>
      </c>
      <c r="AQ29" t="str">
        <f t="shared" si="32"/>
        <v/>
      </c>
      <c r="AR29" t="str">
        <f t="shared" si="33"/>
        <v>&lt; 6,5</v>
      </c>
      <c r="AS29" t="str">
        <f t="shared" si="34"/>
        <v>upřesnění: pouze brusný materiál, předpoklad nízká</v>
      </c>
      <c r="AT29" t="str">
        <f t="shared" si="35"/>
        <v>&lt; 10</v>
      </c>
      <c r="AU29" t="str">
        <f t="shared" si="36"/>
        <v>Úpravou nelze dosáhnout snížení objemu odpadu nebo snížení nebo odstranění nebezpečných vlastností</v>
      </c>
      <c r="AV29" t="str">
        <f t="shared" si="37"/>
        <v>Technicky neproveditelné</v>
      </c>
      <c r="AW29" t="str">
        <f t="shared" si="38"/>
        <v/>
      </c>
      <c r="AX29" t="str">
        <f t="shared" si="39"/>
        <v/>
      </c>
      <c r="AY29" t="str">
        <f t="shared" si="40"/>
        <v/>
      </c>
      <c r="AZ29" t="str">
        <f t="shared" si="41"/>
        <v/>
      </c>
      <c r="BA29" t="str">
        <f t="shared" si="42"/>
        <v/>
      </c>
      <c r="BB29" t="str">
        <f t="shared" si="43"/>
        <v/>
      </c>
      <c r="BC29" t="str">
        <f t="shared" si="44"/>
        <v/>
      </c>
      <c r="BD29" t="str">
        <f t="shared" si="45"/>
        <v/>
      </c>
      <c r="BE29" t="str">
        <f t="shared" si="46"/>
        <v/>
      </c>
    </row>
    <row r="30" spans="1:57" ht="42" customHeight="1" x14ac:dyDescent="0.25">
      <c r="A30" s="82" t="s">
        <v>85</v>
      </c>
      <c r="B30" s="83"/>
      <c r="C30" s="83"/>
      <c r="D30" s="83"/>
      <c r="E30" s="83"/>
      <c r="F30" s="83"/>
      <c r="G30" s="83"/>
      <c r="H30" s="111" t="s">
        <v>96</v>
      </c>
      <c r="I30" s="112"/>
      <c r="J30" s="112"/>
      <c r="K30" s="112"/>
      <c r="L30" s="112"/>
      <c r="M30" s="112"/>
      <c r="N30" s="112"/>
      <c r="O30" s="112"/>
      <c r="P30" s="112"/>
      <c r="Q30" s="112"/>
      <c r="R30" s="112"/>
      <c r="S30" s="112"/>
      <c r="T30" s="112"/>
      <c r="U30" s="113"/>
      <c r="X30" t="str">
        <f>INDEX($AB$26:$BE$62,$Z$25-25,23)</f>
        <v/>
      </c>
      <c r="Z30">
        <f t="shared" si="16"/>
        <v>0</v>
      </c>
      <c r="AA30">
        <f t="shared" si="17"/>
        <v>0</v>
      </c>
      <c r="AB30" s="9">
        <f t="shared" si="18"/>
        <v>150102</v>
      </c>
      <c r="AC30" s="12" t="str">
        <f t="shared" si="19"/>
        <v>Plastové obaly</v>
      </c>
      <c r="AD30" t="str">
        <f t="shared" si="20"/>
        <v>O</v>
      </c>
      <c r="AE30" t="str">
        <f t="shared" si="21"/>
        <v>NE</v>
      </c>
      <c r="AF30" s="23" t="str">
        <f t="shared" si="22"/>
        <v>Nejsou</v>
      </c>
      <c r="AG30" t="str">
        <f t="shared" si="23"/>
        <v>Plastové obaly nevhodné k recyklaci. Odpad vzniká z výroby jakožto obalový materiál a nebo odděleně sbíraný komunální plastový obalový odpad.</v>
      </c>
      <c r="AH30" t="str">
        <f t="shared" si="24"/>
        <v>Heterogenní směs proměnlivého složení, pevné skupenství, zpravidla bez zápachu nebo mírný, barva dle složení odpadu, možnost výskytu zbytků obalovaného materiálu - bio, gastro, zemědělské produkty, písky atd</v>
      </c>
      <c r="AI30" t="str">
        <f t="shared" si="25"/>
        <v>Plastový obalový materiál z podnikatelské činnosti, včetně odděleně sbíraného komunálního obalového odpadu - zněčištěné, znehodnocené a druhově nevyužitelné obaly (nerecyklovatelné)</v>
      </c>
      <c r="AJ30" t="str">
        <f t="shared" ref="AJ30:AK30" si="49">IF(AD71=0,"",AD71)</f>
        <v>pevné</v>
      </c>
      <c r="AK30" t="str">
        <f t="shared" si="49"/>
        <v>různorodá</v>
      </c>
      <c r="AL30" t="str">
        <f t="shared" si="27"/>
        <v>typicky mírný</v>
      </c>
      <c r="AM30" t="str">
        <f t="shared" si="28"/>
        <v/>
      </c>
      <c r="AN30" t="str">
        <f t="shared" si="29"/>
        <v>Ne</v>
      </c>
      <c r="AO30" t="str">
        <f t="shared" si="30"/>
        <v>heterogennní</v>
      </c>
      <c r="AP30" t="str">
        <f t="shared" si="31"/>
        <v xml:space="preserve">Nevhodné jako TZS pro překrytí, pro přijetí na skládku není potřeba provádět žádná zvláštní opatření, kromě hutnění. Pro odpad neplatí omezení smíchání s ostatními vybranými odpady. </v>
      </c>
      <c r="AQ30" t="str">
        <f t="shared" si="32"/>
        <v/>
      </c>
      <c r="AR30" t="str">
        <f t="shared" si="33"/>
        <v>&gt; 6,5</v>
      </c>
      <c r="AS30" t="str">
        <f t="shared" si="34"/>
        <v>upřesnění: výhřevnost je proměnlivá dle složení odpadu</v>
      </c>
      <c r="AT30" t="str">
        <f t="shared" si="35"/>
        <v>&lt; 10</v>
      </c>
      <c r="AU30" t="str">
        <f t="shared" si="36"/>
        <v>Prakticky s ohledem na současný a vědecký pokrok nelze tento odpad materiálově recyklovat</v>
      </c>
      <c r="AV30" t="str">
        <f t="shared" si="37"/>
        <v>Úpravou nelze dosáhnout snížení objemu odpadu nebo snížení nebo odstranění nebezpečných vlastností</v>
      </c>
      <c r="AW30" t="str">
        <f t="shared" si="38"/>
        <v>Celkové nepříznivé dopady úpravy odpadu na ŽP převyšují příznivé dopady jeho odstranění</v>
      </c>
      <c r="AX30" t="str">
        <f t="shared" si="39"/>
        <v/>
      </c>
      <c r="AY30" t="str">
        <f t="shared" si="40"/>
        <v/>
      </c>
      <c r="AZ30" t="str">
        <f t="shared" si="41"/>
        <v/>
      </c>
      <c r="BA30" t="str">
        <f t="shared" si="42"/>
        <v/>
      </c>
      <c r="BB30" t="str">
        <f t="shared" si="43"/>
        <v/>
      </c>
      <c r="BC30" t="str">
        <f t="shared" si="44"/>
        <v/>
      </c>
      <c r="BD30" t="str">
        <f t="shared" si="45"/>
        <v/>
      </c>
      <c r="BE30" t="str">
        <f t="shared" si="46"/>
        <v/>
      </c>
    </row>
    <row r="31" spans="1:57" ht="53.25" customHeight="1" x14ac:dyDescent="0.25">
      <c r="A31" s="82" t="s">
        <v>86</v>
      </c>
      <c r="B31" s="83"/>
      <c r="C31" s="83"/>
      <c r="D31" s="83"/>
      <c r="E31" s="83"/>
      <c r="F31" s="83"/>
      <c r="G31" s="83"/>
      <c r="H31" s="114" t="str">
        <f>INDEX($AB$26:$BE$62,$Z$25-25,20)</f>
        <v>Prakticky s ohledem na současný a vědecký pokrok nelze tento odpad materiálově recyklovat</v>
      </c>
      <c r="I31" s="112"/>
      <c r="J31" s="112"/>
      <c r="K31" s="112"/>
      <c r="L31" s="115"/>
      <c r="M31" s="114" t="str">
        <f>INDEX($AB$26:$BE$62,$Z$25-25,21)</f>
        <v>Úpravou nelze dosáhnout snížení objemu odpadu nebo snížení nebo odstranění nebezpečných vlastností</v>
      </c>
      <c r="N31" s="112"/>
      <c r="O31" s="112"/>
      <c r="P31" s="112"/>
      <c r="Q31" s="115"/>
      <c r="R31" s="114" t="str">
        <f>INDEX($AB$26:$BE$62,$Z$25-25,22)</f>
        <v>Z odpadu již byly v místě jeho vzniku vytříděny využitelné či nebezpečné složky</v>
      </c>
      <c r="S31" s="112"/>
      <c r="T31" s="112"/>
      <c r="U31" s="113"/>
      <c r="Z31">
        <f t="shared" si="16"/>
        <v>0</v>
      </c>
      <c r="AA31">
        <f t="shared" si="17"/>
        <v>0</v>
      </c>
      <c r="AB31" s="9">
        <f t="shared" si="18"/>
        <v>150106</v>
      </c>
      <c r="AC31" s="12" t="str">
        <f t="shared" si="19"/>
        <v>Směsné obaly</v>
      </c>
      <c r="AD31" t="str">
        <f t="shared" si="20"/>
        <v>O</v>
      </c>
      <c r="AE31" t="str">
        <f t="shared" si="21"/>
        <v>NE</v>
      </c>
      <c r="AF31" s="23" t="str">
        <f t="shared" si="22"/>
        <v>Nejsou</v>
      </c>
      <c r="AG31" t="str">
        <f t="shared" si="23"/>
        <v>Obalový materiál z podnikatelské činnosti, který byl znečištěn nebo znehodnocen a není vhodný k recyklaci.</v>
      </c>
      <c r="AH31" t="str">
        <f t="shared" si="24"/>
        <v>Heterogenní směs proměnlivého složení, pevné skupenství, zpravidla bez zápachu nebo mírný, barva dle složení odpadu, možnost výskytu zbytků obalovaného materiálu - bio, gastro, zemědělské produkty, písky atd</v>
      </c>
      <c r="AI31" t="str">
        <f t="shared" si="25"/>
        <v>Obalový materiál z podnikatelské činnosti, včetně odděleně sbíraného komunálního obalového odpadu - zněčištěné, znehodnocené a druhově nevyužitelné obaly (nerecyklovatelné)</v>
      </c>
      <c r="AJ31" t="str">
        <f t="shared" ref="AJ31:AK31" si="50">IF(AD72=0,"",AD72)</f>
        <v>pevné</v>
      </c>
      <c r="AK31" t="str">
        <f t="shared" si="50"/>
        <v>různorodá</v>
      </c>
      <c r="AL31" t="str">
        <f t="shared" si="27"/>
        <v>typicky mírný</v>
      </c>
      <c r="AM31" t="str">
        <f t="shared" si="28"/>
        <v/>
      </c>
      <c r="AN31" t="str">
        <f t="shared" si="29"/>
        <v>Ne</v>
      </c>
      <c r="AO31" t="str">
        <f t="shared" si="30"/>
        <v>heterogennní</v>
      </c>
      <c r="AP31" t="str">
        <f t="shared" si="31"/>
        <v>Nejsou stanovena, standartně překrytí a hutnění</v>
      </c>
      <c r="AQ31" t="str">
        <f t="shared" si="32"/>
        <v/>
      </c>
      <c r="AR31" t="str">
        <f t="shared" si="33"/>
        <v>&gt; 6,5</v>
      </c>
      <c r="AS31" t="str">
        <f t="shared" si="34"/>
        <v>upřesnění: výhřevnost je proměnlivá dle složení odpadu</v>
      </c>
      <c r="AT31" t="str">
        <f t="shared" si="35"/>
        <v>&lt; 10</v>
      </c>
      <c r="AU31" t="str">
        <f t="shared" si="36"/>
        <v>Prakticky s ohledem na současný a vědecký pokrok nelze tento odpad materiálově recyklovat</v>
      </c>
      <c r="AV31" t="str">
        <f t="shared" si="37"/>
        <v>Úpravou nelze dosáhnout snížení objemu odpadu nebo snížení nebo odstranění nebezpečných vlastností</v>
      </c>
      <c r="AW31" t="str">
        <f t="shared" si="38"/>
        <v>Celkové nepříznivé dopady úpravy odpadu na ŽP převyšují příznivé dopady jeho odstranění</v>
      </c>
      <c r="AX31" t="str">
        <f t="shared" si="39"/>
        <v/>
      </c>
      <c r="AY31" t="str">
        <f t="shared" si="40"/>
        <v/>
      </c>
      <c r="AZ31" t="str">
        <f t="shared" si="41"/>
        <v/>
      </c>
      <c r="BA31" t="str">
        <f t="shared" si="42"/>
        <v/>
      </c>
      <c r="BB31" t="str">
        <f t="shared" si="43"/>
        <v/>
      </c>
      <c r="BC31" t="str">
        <f t="shared" si="44"/>
        <v/>
      </c>
      <c r="BD31" t="str">
        <f t="shared" si="45"/>
        <v/>
      </c>
      <c r="BE31" t="str">
        <f t="shared" si="46"/>
        <v/>
      </c>
    </row>
    <row r="32" spans="1:57" ht="29.25" customHeight="1" x14ac:dyDescent="0.25">
      <c r="A32" s="102" t="s">
        <v>81</v>
      </c>
      <c r="B32" s="103"/>
      <c r="C32" s="103"/>
      <c r="D32" s="103"/>
      <c r="E32" s="103"/>
      <c r="F32" s="103"/>
      <c r="G32" s="103"/>
      <c r="H32" s="103"/>
      <c r="I32" s="103"/>
      <c r="J32" s="103"/>
      <c r="K32" s="103"/>
      <c r="L32" s="103"/>
      <c r="M32" s="103"/>
      <c r="N32" s="103"/>
      <c r="O32" s="103"/>
      <c r="P32" s="103"/>
      <c r="Q32" s="103"/>
      <c r="R32" s="103"/>
      <c r="S32" s="103"/>
      <c r="T32" s="103"/>
      <c r="U32" s="104"/>
      <c r="Z32">
        <f t="shared" si="16"/>
        <v>0</v>
      </c>
      <c r="AA32">
        <f t="shared" si="17"/>
        <v>0</v>
      </c>
      <c r="AB32" s="9">
        <f t="shared" si="18"/>
        <v>150203</v>
      </c>
      <c r="AC32" s="12" t="str">
        <f t="shared" si="19"/>
        <v>Absorpční činidla, filtrační materiály, čistící tkaniny a ochranné oděvy neuvedené pod číslem 150202</v>
      </c>
      <c r="AD32" t="str">
        <f t="shared" si="20"/>
        <v>O</v>
      </c>
      <c r="AE32" t="str">
        <f t="shared" si="21"/>
        <v>NE</v>
      </c>
      <c r="AF32" s="23" t="str">
        <f t="shared" si="22"/>
        <v>Nejsou</v>
      </c>
      <c r="AG32" t="str">
        <f t="shared" si="23"/>
        <v/>
      </c>
      <c r="AH32" t="str">
        <f t="shared" si="24"/>
        <v/>
      </c>
      <c r="AI32" t="str">
        <f t="shared" si="25"/>
        <v/>
      </c>
      <c r="AJ32" t="str">
        <f t="shared" ref="AJ32:AK32" si="51">IF(AD73=0,"",AD73)</f>
        <v/>
      </c>
      <c r="AK32" t="str">
        <f t="shared" si="51"/>
        <v/>
      </c>
      <c r="AL32" t="str">
        <f t="shared" si="27"/>
        <v/>
      </c>
      <c r="AM32" t="str">
        <f t="shared" si="28"/>
        <v/>
      </c>
      <c r="AN32" t="str">
        <f t="shared" si="29"/>
        <v/>
      </c>
      <c r="AO32" t="str">
        <f t="shared" si="30"/>
        <v/>
      </c>
      <c r="AP32" t="str">
        <f t="shared" si="31"/>
        <v/>
      </c>
      <c r="AQ32" t="str">
        <f t="shared" si="32"/>
        <v/>
      </c>
      <c r="AR32" t="str">
        <f t="shared" si="33"/>
        <v/>
      </c>
      <c r="AS32" t="str">
        <f t="shared" si="34"/>
        <v/>
      </c>
      <c r="AT32" t="str">
        <f t="shared" si="35"/>
        <v/>
      </c>
      <c r="AU32" t="str">
        <f t="shared" si="36"/>
        <v/>
      </c>
      <c r="AV32" t="str">
        <f t="shared" si="37"/>
        <v/>
      </c>
      <c r="AW32" t="str">
        <f t="shared" si="38"/>
        <v/>
      </c>
      <c r="AX32" t="str">
        <f t="shared" si="39"/>
        <v/>
      </c>
      <c r="AY32" t="str">
        <f t="shared" si="40"/>
        <v/>
      </c>
      <c r="AZ32" t="str">
        <f t="shared" si="41"/>
        <v/>
      </c>
      <c r="BA32" t="str">
        <f t="shared" si="42"/>
        <v/>
      </c>
      <c r="BB32" t="str">
        <f t="shared" si="43"/>
        <v/>
      </c>
      <c r="BC32" t="str">
        <f t="shared" si="44"/>
        <v/>
      </c>
      <c r="BD32" t="str">
        <f t="shared" si="45"/>
        <v/>
      </c>
      <c r="BE32" t="str">
        <f t="shared" si="46"/>
        <v/>
      </c>
    </row>
    <row r="33" spans="1:57" ht="345.75" customHeight="1" thickBot="1" x14ac:dyDescent="0.3">
      <c r="A33" s="105" t="str">
        <f>INDEX($AB$26:$AN$62,$Z$25-25,8)</f>
        <v xml:space="preserve">Heterogenní dále nevyužitelná směs stavebních a demoličních odpadů - jedná se o krytinu, šablony eternitu a materiál ze staveb s obsahem azbestu vzniklý při rekonstrukci, stav. úprav a demolic s obsahem azbestu. Vzhledem k povaze odpadu, který je tvořen velmi nesourodou směsí nejrůznějších typů materiálů je prakticky nemožné odebrat reprezentativní vzorek, který by svými vlastnostmi odpovídal vlastnostem vzorkovaného celku. Na základě provedeného úsudku lze deklarovat, že odpad splňuje podmínky pro přijetí na skládce kategorie S-O03 v souladu s platnou legislativou. Upozornění na nakládání s odpadem s obsahem azbestu, nutné dodržet podmínky provozovatele skládky viz. podrobné info na webu TS. Nebezpečné vlastnosti -ekotoxicita, dráždivost, karcinogenita, schopnost uvolňovat nebezpečné látky do životního prostředí při odstraňování. </v>
      </c>
      <c r="B33" s="106"/>
      <c r="C33" s="106"/>
      <c r="D33" s="106"/>
      <c r="E33" s="106"/>
      <c r="F33" s="106"/>
      <c r="G33" s="106"/>
      <c r="H33" s="106"/>
      <c r="I33" s="106"/>
      <c r="J33" s="106"/>
      <c r="K33" s="106"/>
      <c r="L33" s="106"/>
      <c r="M33" s="106"/>
      <c r="N33" s="106"/>
      <c r="O33" s="106"/>
      <c r="P33" s="106"/>
      <c r="Q33" s="106"/>
      <c r="R33" s="106"/>
      <c r="S33" s="106"/>
      <c r="T33" s="106"/>
      <c r="U33" s="107"/>
      <c r="Z33">
        <f t="shared" si="16"/>
        <v>0</v>
      </c>
      <c r="AA33">
        <f t="shared" si="17"/>
        <v>0</v>
      </c>
      <c r="AB33" s="9">
        <f t="shared" si="18"/>
        <v>160119</v>
      </c>
      <c r="AC33" s="12" t="str">
        <f t="shared" si="19"/>
        <v>Plasty (z autovraků)</v>
      </c>
      <c r="AD33" t="str">
        <f t="shared" si="20"/>
        <v>O</v>
      </c>
      <c r="AE33" t="str">
        <f t="shared" si="21"/>
        <v>NE</v>
      </c>
      <c r="AF33" s="23" t="str">
        <f t="shared" si="22"/>
        <v>Nejsou</v>
      </c>
      <c r="AG33" t="str">
        <f t="shared" si="23"/>
        <v>Odpad vzniká při rozebírání aut a obdobné techniky</v>
      </c>
      <c r="AH33" t="str">
        <f t="shared" si="24"/>
        <v>Heterogenní směs různorodého složení, pevné skupenství, zpravidla bez zápachu nebo mírný, barva dle složení odpadu, možnost výskytu zbytků obalovaného materiálu atd.</v>
      </c>
      <c r="AI33" t="str">
        <f t="shared" si="25"/>
        <v>Plastový materiál zejména z vraků aut a veškerých vozidel - zněčištěné, znehodnocené a druhově nevyužitelné plasty (nerecyklovatelné)</v>
      </c>
      <c r="AJ33" t="str">
        <f t="shared" ref="AJ33:AK33" si="52">IF(AD74=0,"",AD74)</f>
        <v>pevné</v>
      </c>
      <c r="AK33" t="str">
        <f t="shared" si="52"/>
        <v>různorodá</v>
      </c>
      <c r="AL33" t="str">
        <f t="shared" si="27"/>
        <v>bez zápachu</v>
      </c>
      <c r="AM33" t="str">
        <f t="shared" si="28"/>
        <v/>
      </c>
      <c r="AN33" t="str">
        <f t="shared" si="29"/>
        <v>Ne</v>
      </c>
      <c r="AO33" t="str">
        <f t="shared" si="30"/>
        <v>heterogennní</v>
      </c>
      <c r="AP33" t="str">
        <f t="shared" si="31"/>
        <v>Sledování teploty, případné zkrápění, překrytí a hutnění</v>
      </c>
      <c r="AQ33" t="str">
        <f t="shared" si="32"/>
        <v/>
      </c>
      <c r="AR33" t="str">
        <f t="shared" si="33"/>
        <v>&gt; 6,5</v>
      </c>
      <c r="AS33" t="str">
        <f t="shared" si="34"/>
        <v>upřesnění: výhřevnost je proměnlivá dle složení odpadu</v>
      </c>
      <c r="AT33" t="str">
        <f t="shared" si="35"/>
        <v>&lt; 10</v>
      </c>
      <c r="AU33" t="str">
        <f t="shared" si="36"/>
        <v>Prakticky s ohledem na současný a vědecký pokrok nelze tento odpad materiálově recyklovat</v>
      </c>
      <c r="AV33" t="str">
        <f t="shared" si="37"/>
        <v>Úpravou nelze dosáhnout snížení objemu odpadu nebo snížení nebo odstranění nebezpečných vlastností</v>
      </c>
      <c r="AW33" t="str">
        <f t="shared" si="38"/>
        <v>Z odpadu již byly v místě jeho vzniku vytříděny využitelné či nebezpečné složky</v>
      </c>
      <c r="AX33" t="str">
        <f t="shared" si="39"/>
        <v/>
      </c>
      <c r="AY33" t="str">
        <f t="shared" si="40"/>
        <v/>
      </c>
      <c r="AZ33" t="str">
        <f t="shared" si="41"/>
        <v/>
      </c>
      <c r="BA33" t="str">
        <f t="shared" si="42"/>
        <v/>
      </c>
      <c r="BB33" t="str">
        <f t="shared" si="43"/>
        <v/>
      </c>
      <c r="BC33" t="str">
        <f t="shared" si="44"/>
        <v/>
      </c>
      <c r="BD33" t="str">
        <f t="shared" si="45"/>
        <v/>
      </c>
      <c r="BE33" t="str">
        <f t="shared" si="46"/>
        <v/>
      </c>
    </row>
    <row r="34" spans="1:57" ht="3" customHeight="1" thickBot="1" x14ac:dyDescent="0.3">
      <c r="A34" s="1"/>
      <c r="B34" s="2"/>
      <c r="C34" s="2"/>
      <c r="D34" s="2"/>
      <c r="E34" s="2"/>
      <c r="F34" s="2"/>
      <c r="G34" s="2"/>
      <c r="H34" s="2"/>
      <c r="I34" s="2"/>
      <c r="J34" s="2"/>
      <c r="K34" s="2"/>
      <c r="L34" s="2"/>
      <c r="M34" s="2"/>
      <c r="N34" s="2"/>
      <c r="O34" s="2"/>
      <c r="P34" s="2"/>
      <c r="Q34" s="2"/>
      <c r="R34" s="2"/>
      <c r="S34" s="2"/>
      <c r="T34" s="2"/>
      <c r="U34" s="3"/>
      <c r="Z34">
        <f t="shared" si="16"/>
        <v>0</v>
      </c>
      <c r="AA34">
        <f t="shared" si="17"/>
        <v>0</v>
      </c>
      <c r="AB34" s="9">
        <f t="shared" si="18"/>
        <v>160120</v>
      </c>
      <c r="AC34" s="12" t="str">
        <f t="shared" si="19"/>
        <v>Sklo (autosklo, z autovraků)</v>
      </c>
      <c r="AD34" t="str">
        <f t="shared" si="20"/>
        <v>O</v>
      </c>
      <c r="AE34" t="str">
        <f t="shared" si="21"/>
        <v>NE</v>
      </c>
      <c r="AF34" s="23" t="str">
        <f t="shared" si="22"/>
        <v>Nejsou</v>
      </c>
      <c r="AG34" t="str">
        <f t="shared" si="23"/>
        <v>Odpad vzniká při rozebírání a demontáži aut a obdobné techniky (autodopravy)</v>
      </c>
      <c r="AH34" t="str">
        <f t="shared" si="24"/>
        <v>Heterogenní směs takřka jednotného složení, pevné skupenství, zpravidla bez zápachu nebo mírný, barva dle složení odpadu čirá, možnost výskytu zbytků obalovaného materiálu - plasty, guma, lepidla atd.</v>
      </c>
      <c r="AI34" t="str">
        <f t="shared" si="25"/>
        <v>Sklo z oken zejména z vraků aut a ostatních vozidel - zněčištěné, znehodnocené a druhově nevyužitelné odpady (nerecyklovatelné)</v>
      </c>
      <c r="AJ34" t="str">
        <f t="shared" ref="AJ34:AK34" si="53">IF(AD75=0,"",AD75)</f>
        <v>pevné</v>
      </c>
      <c r="AK34" t="str">
        <f t="shared" si="53"/>
        <v>čirá, špinavá</v>
      </c>
      <c r="AL34" t="str">
        <f t="shared" si="27"/>
        <v>bez zápachu</v>
      </c>
      <c r="AM34" t="str">
        <f t="shared" si="28"/>
        <v/>
      </c>
      <c r="AN34" t="str">
        <f t="shared" si="29"/>
        <v>Ne</v>
      </c>
      <c r="AO34" t="str">
        <f t="shared" si="30"/>
        <v>heterogennní</v>
      </c>
      <c r="AP34" t="str">
        <f t="shared" si="31"/>
        <v>Nejsou stanovena, standartně překrytí a hutnění</v>
      </c>
      <c r="AQ34" t="str">
        <f t="shared" si="32"/>
        <v/>
      </c>
      <c r="AR34" t="str">
        <f t="shared" si="33"/>
        <v>&lt; 6,5</v>
      </c>
      <c r="AS34" t="str">
        <f t="shared" si="34"/>
        <v>upřesnění: předpoklad nízká výhřevnost dle složení odpadu</v>
      </c>
      <c r="AT34" t="str">
        <f t="shared" si="35"/>
        <v>&lt; 10</v>
      </c>
      <c r="AU34" t="str">
        <f t="shared" si="36"/>
        <v>Prakticky s ohledem na současný a vědecký pokrok nelze tento odpad materiálově recyklovat</v>
      </c>
      <c r="AV34" t="str">
        <f t="shared" si="37"/>
        <v>Úpravou nelze dosáhnout snížení objemu odpadu nebo snížení nebo odstranění nebezpečných vlastností</v>
      </c>
      <c r="AW34" t="str">
        <f t="shared" si="38"/>
        <v>Z odpadu již byly v místě jeho vzniku vytříděny využitelné či nebezpečné složky</v>
      </c>
      <c r="AX34" t="str">
        <f t="shared" si="39"/>
        <v/>
      </c>
      <c r="AY34" t="str">
        <f t="shared" si="40"/>
        <v/>
      </c>
      <c r="AZ34" t="str">
        <f t="shared" si="41"/>
        <v/>
      </c>
      <c r="BA34" t="str">
        <f t="shared" si="42"/>
        <v/>
      </c>
      <c r="BB34" t="str">
        <f t="shared" si="43"/>
        <v/>
      </c>
      <c r="BC34" t="str">
        <f t="shared" si="44"/>
        <v/>
      </c>
      <c r="BD34" t="str">
        <f t="shared" si="45"/>
        <v/>
      </c>
      <c r="BE34" t="str">
        <f t="shared" si="46"/>
        <v/>
      </c>
    </row>
    <row r="35" spans="1:57" ht="31.5" customHeight="1" x14ac:dyDescent="0.25">
      <c r="A35" s="93" t="s">
        <v>98</v>
      </c>
      <c r="B35" s="94"/>
      <c r="C35" s="94"/>
      <c r="D35" s="94"/>
      <c r="E35" s="94"/>
      <c r="F35" s="94"/>
      <c r="G35" s="94"/>
      <c r="H35" s="94"/>
      <c r="I35" s="94"/>
      <c r="J35" s="94"/>
      <c r="K35" s="94"/>
      <c r="L35" s="94"/>
      <c r="M35" s="94"/>
      <c r="N35" s="94"/>
      <c r="O35" s="94"/>
      <c r="P35" s="94"/>
      <c r="Q35" s="94"/>
      <c r="R35" s="94"/>
      <c r="S35" s="94"/>
      <c r="T35" s="94"/>
      <c r="U35" s="95"/>
      <c r="Z35">
        <f t="shared" si="16"/>
        <v>0</v>
      </c>
      <c r="AA35">
        <f t="shared" si="17"/>
        <v>0</v>
      </c>
      <c r="AB35" s="9">
        <f t="shared" si="18"/>
        <v>161104</v>
      </c>
      <c r="AC35" s="12" t="str">
        <f t="shared" si="19"/>
        <v>Jiné vyzdívky a žáruvzdorné materiály z metalurgických procesů neuvedené pod číslem 161103</v>
      </c>
      <c r="AD35" t="str">
        <f t="shared" si="20"/>
        <v>O</v>
      </c>
      <c r="AE35" t="str">
        <f t="shared" si="21"/>
        <v>NE</v>
      </c>
      <c r="AF35" s="23" t="str">
        <f t="shared" si="22"/>
        <v>Nejsou</v>
      </c>
      <c r="AG35" t="str">
        <f t="shared" si="23"/>
        <v/>
      </c>
      <c r="AH35" t="str">
        <f t="shared" si="24"/>
        <v/>
      </c>
      <c r="AI35" t="str">
        <f t="shared" si="25"/>
        <v/>
      </c>
      <c r="AJ35" t="str">
        <f t="shared" ref="AJ35:AK35" si="54">IF(AD76=0,"",AD76)</f>
        <v>pevné</v>
      </c>
      <c r="AK35" t="str">
        <f t="shared" si="54"/>
        <v>černá</v>
      </c>
      <c r="AL35" t="str">
        <f t="shared" si="27"/>
        <v>bez zápachu</v>
      </c>
      <c r="AM35" t="str">
        <f t="shared" si="28"/>
        <v/>
      </c>
      <c r="AN35" t="str">
        <f t="shared" si="29"/>
        <v>Ano</v>
      </c>
      <c r="AO35" t="str">
        <f t="shared" si="30"/>
        <v>heterogennní</v>
      </c>
      <c r="AP35" t="str">
        <f t="shared" si="31"/>
        <v>Bude použito na překrytí skládky, odpady TZS mohou být přijímány do max. 25% celkové hmotnosti odpadů uložených na skládku v poplatkovém období</v>
      </c>
      <c r="AQ35" t="str">
        <f t="shared" si="32"/>
        <v/>
      </c>
      <c r="AR35" t="str">
        <f t="shared" si="33"/>
        <v>&lt; 6,5</v>
      </c>
      <c r="AS35" t="str">
        <f t="shared" si="34"/>
        <v>upřesnění: předpoklad nízká výhřevnost dle složení odpadu</v>
      </c>
      <c r="AT35" t="str">
        <f t="shared" si="35"/>
        <v>&lt; 10</v>
      </c>
      <c r="AU35" t="str">
        <f t="shared" si="36"/>
        <v>Prakticky s ohledem na současný a vědecký pokrok nelze tento odpad materiálově recyklovat</v>
      </c>
      <c r="AV35" t="str">
        <f t="shared" si="37"/>
        <v>Technicky neproveditelné</v>
      </c>
      <c r="AW35" t="str">
        <f t="shared" si="38"/>
        <v/>
      </c>
      <c r="AX35" t="str">
        <f t="shared" si="39"/>
        <v/>
      </c>
      <c r="AY35" t="str">
        <f t="shared" si="40"/>
        <v/>
      </c>
      <c r="AZ35" t="str">
        <f t="shared" si="41"/>
        <v/>
      </c>
      <c r="BA35" t="str">
        <f t="shared" si="42"/>
        <v/>
      </c>
      <c r="BB35" t="str">
        <f t="shared" si="43"/>
        <v/>
      </c>
      <c r="BC35" t="str">
        <f t="shared" si="44"/>
        <v/>
      </c>
      <c r="BD35" t="str">
        <f t="shared" si="45"/>
        <v/>
      </c>
      <c r="BE35" t="str">
        <f t="shared" si="46"/>
        <v/>
      </c>
    </row>
    <row r="36" spans="1:57" ht="30.75" customHeight="1" x14ac:dyDescent="0.25">
      <c r="A36" s="96" t="s">
        <v>100</v>
      </c>
      <c r="B36" s="97"/>
      <c r="C36" s="97"/>
      <c r="D36" s="97"/>
      <c r="E36" s="97"/>
      <c r="F36" s="97"/>
      <c r="G36" s="97"/>
      <c r="H36" s="97"/>
      <c r="I36" s="97"/>
      <c r="J36" s="97"/>
      <c r="K36" s="97"/>
      <c r="L36" s="97"/>
      <c r="M36" s="97"/>
      <c r="N36" s="97"/>
      <c r="O36" s="97"/>
      <c r="P36" s="97"/>
      <c r="Q36" s="97"/>
      <c r="R36" s="97"/>
      <c r="S36" s="97"/>
      <c r="T36" s="97"/>
      <c r="U36" s="98"/>
      <c r="Z36">
        <f t="shared" si="16"/>
        <v>0</v>
      </c>
      <c r="AA36">
        <f t="shared" si="17"/>
        <v>0</v>
      </c>
      <c r="AB36" s="9">
        <f t="shared" si="18"/>
        <v>170101</v>
      </c>
      <c r="AC36" s="12" t="str">
        <f t="shared" si="19"/>
        <v>Beton - vhodné pro TZS</v>
      </c>
      <c r="AD36" t="str">
        <f t="shared" si="20"/>
        <v>O</v>
      </c>
      <c r="AE36" t="str">
        <f t="shared" si="21"/>
        <v>NE</v>
      </c>
      <c r="AF36" s="23" t="str">
        <f t="shared" si="22"/>
        <v>Nejsou</v>
      </c>
      <c r="AG36" t="str">
        <f t="shared" si="23"/>
        <v>Odpad vzniká při demolicích staveb RD, BD, komunikací atd, případně jako zbytková část při stavební činnosti</v>
      </c>
      <c r="AH36" t="str">
        <f t="shared" si="24"/>
        <v>Jedná se o menší kusy betonu zbavené původní výztuže</v>
      </c>
      <c r="AI36" t="str">
        <f t="shared" si="25"/>
        <v>Heterogenní odpad, který vzniká při stavebních a demoličních pracích. Jedná se převážně o malé části (do 25cm) betonů, cementových potěrů, omítek vzniklých při demoličních a stavebních pracích. Z odpadu byly vytříděny nebezpečné složky a složky využitelné k recyklaci, odpad tedy již neobsahuje nebezpečné a využitelné složby. Odpad může být znečištěn nevyužitelnými příměsemi malých a velmi malých rozměrů jako cihly, obklady, dlažby, plasty (vč. PVC), sklo, dřevo, kovy apod. takovým způsobem, že je nemožná jeho další úprava za účelem snížení objemu a/nebo úprava k využití. Vzhledem k většinovému zastoupení betonových směsí v odpadu zařadil původce odpad  pod katalog.č. 170101. Odpad pochází ze stavební činnosti. Svým charakterem se až na výjimky jedná o odpad vhodný pro technické zabezpečení skládky. Původce (popř. předávající osoba / dodavatel) na základě znalosti vstupních surovin, technologie vzniku, úpravy a dalších informací o odpadu, předpokládá u odpadu splnění vyluhovatelnosti i všech dalších relevantních ukazatelů pro přijetí, stanovených vyhláškou č. 273/2021 Sb., o podrobnostech nakládání s odpady, v platném znění, pro odpovídající skupinu skládky, na kterou může být odpad vzhledem ke svým vlastnostem, vyluhovatelnosti a složení dle tohoto základního popisu uložen. Vzhledem ke složení odpadu převážně z materiálů na cementové bázi a vzniku odpadu při běžné stavební činnosti (práce v nekontaminovaném prostředí) je zřejmé, že odpad neobsahuje ani neuvolňuje nadlimitní množství sledovaných těžkých kovů, solí ani jiných složek (viz příloha č. 10 k vyhlášce č. 273/2021 Sb.), jež by mohly způsobit překročení povolených limitů sledovaných ukazatelů vyluhovatelnosti pro danou skupinu skládky . Odpad vzhledem ke svým vlastnostem, složení a s přihlédnutím k místním technickým a ekonomickýcm podmínkám nelze využít či jinak odstranit v souladu s hierarchií odpadového hospodářství. Materiálová recyklace odpadu není možná ani účelná z důvodu přítomnosti nežádoucích příměsí a složek.</v>
      </c>
      <c r="AJ36" t="str">
        <f t="shared" ref="AJ36:AK36" si="55">IF(AD77=0,"",AD77)</f>
        <v>pevné</v>
      </c>
      <c r="AK36" t="str">
        <f t="shared" si="55"/>
        <v>šedá</v>
      </c>
      <c r="AL36" t="str">
        <f t="shared" si="27"/>
        <v>bez zápachu</v>
      </c>
      <c r="AM36" t="str">
        <f t="shared" si="28"/>
        <v/>
      </c>
      <c r="AN36" t="str">
        <f t="shared" si="29"/>
        <v>Ne</v>
      </c>
      <c r="AO36" t="str">
        <f t="shared" si="30"/>
        <v>heterogennní</v>
      </c>
      <c r="AP36" t="str">
        <f t="shared" si="31"/>
        <v>Bude použito na překrytí skládky, odpady TZS mohou být přijímány do max. 25% celkové hmotnosti odpadů uložených na skládku v poplatkovém období</v>
      </c>
      <c r="AQ36" t="str">
        <f t="shared" si="32"/>
        <v/>
      </c>
      <c r="AR36" t="str">
        <f t="shared" si="33"/>
        <v>&lt; 6,5</v>
      </c>
      <c r="AS36" t="str">
        <f t="shared" si="34"/>
        <v>upřesnění: pouze stavební materiál, předpoklad nízká</v>
      </c>
      <c r="AT36" t="str">
        <f t="shared" si="35"/>
        <v>&lt; 10</v>
      </c>
      <c r="AU36" t="str">
        <f t="shared" si="36"/>
        <v>Z odpadu již byly v místě jeho vzniku vytříděny využitelné či nebezpečné složky</v>
      </c>
      <c r="AV36" t="str">
        <f t="shared" si="37"/>
        <v/>
      </c>
      <c r="AW36" t="str">
        <f t="shared" si="38"/>
        <v/>
      </c>
      <c r="AX36" t="str">
        <f t="shared" si="39"/>
        <v/>
      </c>
      <c r="AY36" t="str">
        <f t="shared" si="40"/>
        <v/>
      </c>
      <c r="AZ36" t="str">
        <f t="shared" si="41"/>
        <v/>
      </c>
      <c r="BA36" t="str">
        <f t="shared" si="42"/>
        <v/>
      </c>
      <c r="BB36" t="str">
        <f t="shared" si="43"/>
        <v/>
      </c>
      <c r="BC36" t="str">
        <f t="shared" si="44"/>
        <v/>
      </c>
      <c r="BD36" t="str">
        <f t="shared" si="45"/>
        <v/>
      </c>
      <c r="BE36" t="str">
        <f t="shared" si="46"/>
        <v/>
      </c>
    </row>
    <row r="37" spans="1:57" ht="29.25" customHeight="1" x14ac:dyDescent="0.25">
      <c r="A37" s="96" t="s">
        <v>99</v>
      </c>
      <c r="B37" s="97"/>
      <c r="C37" s="97"/>
      <c r="D37" s="97"/>
      <c r="E37" s="97"/>
      <c r="F37" s="97"/>
      <c r="G37" s="97"/>
      <c r="H37" s="97"/>
      <c r="I37" s="97"/>
      <c r="J37" s="97"/>
      <c r="K37" s="97"/>
      <c r="L37" s="97"/>
      <c r="M37" s="97"/>
      <c r="N37" s="97"/>
      <c r="O37" s="97"/>
      <c r="P37" s="97"/>
      <c r="Q37" s="97"/>
      <c r="R37" s="97"/>
      <c r="S37" s="97"/>
      <c r="T37" s="97"/>
      <c r="U37" s="98"/>
      <c r="Z37">
        <f t="shared" si="16"/>
        <v>0</v>
      </c>
      <c r="AA37">
        <f t="shared" si="17"/>
        <v>0</v>
      </c>
      <c r="AB37" s="9">
        <f t="shared" si="18"/>
        <v>170101</v>
      </c>
      <c r="AC37" s="12" t="str">
        <f t="shared" si="19"/>
        <v>Beton - nevhodné pro TZS</v>
      </c>
      <c r="AD37" t="str">
        <f t="shared" si="20"/>
        <v>O</v>
      </c>
      <c r="AE37" t="str">
        <f t="shared" si="21"/>
        <v>NE</v>
      </c>
      <c r="AF37" s="23" t="str">
        <f t="shared" si="22"/>
        <v>Nejsou</v>
      </c>
      <c r="AG37" t="str">
        <f t="shared" si="23"/>
        <v>Odpad vzniká při demolicích staveb RD, BD, komunikací atd, případně jako zbytková část při stavební činnosti</v>
      </c>
      <c r="AH37" t="str">
        <f t="shared" si="24"/>
        <v>Jedná se o větší kusy betonů z demolice staveb, nevhodné k zapracování jako TZS</v>
      </c>
      <c r="AI37" t="str">
        <f t="shared" si="25"/>
        <v>Heterogenní odpad, který vzniká při stavebních a demoličních pracích. Jedná se převážně o velké části (nad 25cm) betonů, zbytků panelů vzniklých při demoličních a stavebních pracích. Z odpadu byly vytříděny nebezpečné složky a složky využitelné k recyklaci, odpad tedy již neobsahuje nebezpečné a využitelné složby. Odpad může být znečištěn nevyužitelnými příměsemi malých a velmi malých rozměrů jako cihly, obklady, dlažby, plasty (vč. PVC), sklo, dřevo, kovy apod. takovým způsobem, že je nemožná jeho další úprava za účelem snížení objemu a/nebo úprava k využití. Vzhledem k většinovému zastoupení betonových směsí v odpadu zařadil původce odpad  pod katalog.č. 170101. Odpad pochází ze stavební činnosti. Svým charakterem se jedná o odpad, který není vzhledem ke svému charakteru (velikosti) vhodný pro technické zabezpečení skládky. Původce (popř. předávající osoba / dodavatel) na základě znalosti vstupních surovin, technologie vzniku, úpravy a dalších informací o odpadu, předpokládá u odpadu splnění vyluhovatelnosti i všech dalších relevantních ukazatelů pro přijetí, stanovených vyhláškou č. 273/2021 Sb., o podrobnostech nakládání s odpady, v platném znění, pro odpovídající skupinu skládky, na kterou může být odpad vzhledem ke svým vlastnostem, vyluhovatelnosti a složení dle tohoto základního popisu uložen. Vzhledem ke složení odpadu převážně z materiálů na cementové bázi a vzniku odpadu při běžné stavební činnosti (práce v nekontaminovaném prostředí) je zřejmé, že odpad neobsahuje ani neuvolňuje nadlimitní množství sledovaných těžkých kovů, solí ani jiných složek (viz příloha č. 10 k vyhlášce č. 273/2021 Sb.), jež by mohly způsobit překročení povolených limitů sledovaných ukazatelů vyluhovatelnosti pro danou skupinu skládky . Odpad vzhledem ke svým vlastnostem, složení a s přihlédnutím k místním technickým a ekonomickýcm podmínkám nelze využít či jinak odstranit v souladu s hierarchií odpadového hospodářství. Materiálová recyklace odpadu není možná ani účelná z důvodu přítomnosti nežádoucích příměsí a složek.</v>
      </c>
      <c r="AJ37" t="str">
        <f t="shared" ref="AJ37:AK37" si="56">IF(AD78=0,"",AD78)</f>
        <v>pevné</v>
      </c>
      <c r="AK37" t="str">
        <f t="shared" si="56"/>
        <v>šedá</v>
      </c>
      <c r="AL37" t="str">
        <f t="shared" si="27"/>
        <v>bez zápachu</v>
      </c>
      <c r="AM37" t="str">
        <f t="shared" si="28"/>
        <v/>
      </c>
      <c r="AN37" t="str">
        <f t="shared" si="29"/>
        <v>Ne</v>
      </c>
      <c r="AO37" t="str">
        <f t="shared" si="30"/>
        <v>heterogennní</v>
      </c>
      <c r="AP37" t="str">
        <f t="shared" si="31"/>
        <v xml:space="preserve">Nevhodné jako TZS pro překrytí, pro přijetí na skládku není potřeba provádět žádná zvláštní opatření, kromě hutnění. Pro odpad neplatí omezení smíchání s ostatními vybranými odpady. </v>
      </c>
      <c r="AQ37" t="str">
        <f t="shared" si="32"/>
        <v/>
      </c>
      <c r="AR37" t="str">
        <f t="shared" si="33"/>
        <v>&lt; 6,5</v>
      </c>
      <c r="AS37" t="str">
        <f t="shared" si="34"/>
        <v>upřesnění: pouze stavební materiál, předpoklad nízká</v>
      </c>
      <c r="AT37" t="str">
        <f t="shared" si="35"/>
        <v>&lt; 10</v>
      </c>
      <c r="AU37" t="str">
        <f t="shared" si="36"/>
        <v>Z odpadu již byly v místě jeho vzniku vytříděny využitelné či nebezpečné složky</v>
      </c>
      <c r="AV37" t="str">
        <f t="shared" si="37"/>
        <v/>
      </c>
      <c r="AW37" t="str">
        <f t="shared" si="38"/>
        <v/>
      </c>
      <c r="AX37" t="str">
        <f t="shared" si="39"/>
        <v/>
      </c>
      <c r="AY37" t="str">
        <f t="shared" si="40"/>
        <v/>
      </c>
      <c r="AZ37" t="str">
        <f t="shared" si="41"/>
        <v/>
      </c>
      <c r="BA37" t="str">
        <f t="shared" si="42"/>
        <v/>
      </c>
      <c r="BB37" t="str">
        <f t="shared" si="43"/>
        <v/>
      </c>
      <c r="BC37" t="str">
        <f t="shared" si="44"/>
        <v/>
      </c>
      <c r="BD37" t="str">
        <f t="shared" si="45"/>
        <v/>
      </c>
      <c r="BE37" t="str">
        <f t="shared" si="46"/>
        <v/>
      </c>
    </row>
    <row r="38" spans="1:57" ht="78.75" customHeight="1" x14ac:dyDescent="0.25">
      <c r="A38" s="96" t="s">
        <v>101</v>
      </c>
      <c r="B38" s="97"/>
      <c r="C38" s="97"/>
      <c r="D38" s="97"/>
      <c r="E38" s="97"/>
      <c r="F38" s="97"/>
      <c r="G38" s="97"/>
      <c r="H38" s="97"/>
      <c r="I38" s="97"/>
      <c r="J38" s="97"/>
      <c r="K38" s="97"/>
      <c r="L38" s="97"/>
      <c r="M38" s="97"/>
      <c r="N38" s="97"/>
      <c r="O38" s="97"/>
      <c r="P38" s="97"/>
      <c r="Q38" s="97"/>
      <c r="R38" s="97"/>
      <c r="S38" s="97"/>
      <c r="T38" s="97"/>
      <c r="U38" s="98"/>
      <c r="Z38">
        <f t="shared" si="16"/>
        <v>0</v>
      </c>
      <c r="AA38">
        <f t="shared" si="17"/>
        <v>0</v>
      </c>
      <c r="AB38" s="9">
        <f t="shared" si="18"/>
        <v>170102</v>
      </c>
      <c r="AC38" s="12" t="str">
        <f t="shared" si="19"/>
        <v>Cihly</v>
      </c>
      <c r="AD38" t="str">
        <f t="shared" si="20"/>
        <v>O</v>
      </c>
      <c r="AE38" t="str">
        <f t="shared" si="21"/>
        <v>NE</v>
      </c>
      <c r="AF38" s="23" t="str">
        <f t="shared" si="22"/>
        <v>Nejsou</v>
      </c>
      <c r="AG38" t="str">
        <f t="shared" si="23"/>
        <v>Odpad vzniká při demolicích staveb RD, BD, komunikací atd, případně jako zbytková část při stavební činnosti</v>
      </c>
      <c r="AH38" t="str">
        <f t="shared" si="24"/>
        <v>Odpad, který je využíván jako TZS pro úpavu a údržbu zpevněných cest v tělese skládky</v>
      </c>
      <c r="AI38" t="str">
        <f t="shared" si="25"/>
        <v>Heterogenní odpad, který vzniká při stavebních a demoličních pracích. Jedná se převážně o malé části (do 30cm) cihel, cementových potěrů, omítek vzniklých při demoličních a stavebních pracích. Z odpadu byly vytříděny nebezpečné složky a složky využitelné k recyklaci, odpad tedy již neobsahuje nebezpečné a využitelné složby. Odpad může být znečištěn nevyužitelnými příměsemi malých a velmi malých rozměrů jako cihly, obklady, dlažby, plasty (vč. PVC), sklo, dřevo, kovy apod. takovým způsobem, že je nemožná jeho další úprava za účelem snížení objemu a/nebo úprava k využití. Vzhledem k většinovému zastoupení cihelné směsi v odpadu zařadil původce odpad  pod katalog.č. 170102. Odpad pochází ze stavební činnosti. Svým charakterem se až na výjimky jedná o odpad vhodný pro technické zabezpečení skládky. Původce (popř. předávající osoba / dodavatel) na základě znalosti vstupních surovin, technologie vzniku, úpravy a dalších informací o odpadu, předpokládá u odpadu splnění vyluhovatelnosti i všech dalších relevantních ukazatelů pro přijetí, stanovených vyhláškou č. 273/2021 Sb., o podrobnostech nakládání s odpady, v platném znění, pro odpovídající skupinu skládky, na kterou může být odpad vzhledem ke svým vlastnostem, vyluhovatelnosti a složení dle tohoto základního popisu uložen. Vzhledem ke složení odpadu převážně z materiálů na cementové bázi a vzniku odpadu při běžné stavební činnosti (práce v nekontaminovaném prostředí) je zřejmé, že odpad neobsahuje ani neuvolňuje nadlimitní množství sledovaných těžkých kovů, solí ani jiných složek (viz příloha č. 10 k vyhlášce č. 273/2021 Sb.), jež by mohly způsobit překročení povolených limitů sledovaných ukazatelů vyluhovatelnosti pro danou skupinu skládky . Odpad vzhledem ke svým vlastnostem, složení a s přihlédnutím k místním technickým a ekonomickýcm podmínkám nelze využít či jinak odstranit v souladu s hierarchií odpadového hospodářství. Materiálová recyklace odpadu není možná ani účelná z důvodu přítomnosti nežádoucích příměsí a složek.</v>
      </c>
      <c r="AJ38" t="str">
        <f t="shared" ref="AJ38:AK38" si="57">IF(AD79=0,"",AD79)</f>
        <v>pevné</v>
      </c>
      <c r="AK38" t="str">
        <f t="shared" si="57"/>
        <v>různorodá</v>
      </c>
      <c r="AL38" t="str">
        <f t="shared" si="27"/>
        <v>bez zápachu</v>
      </c>
      <c r="AM38" t="str">
        <f t="shared" si="28"/>
        <v/>
      </c>
      <c r="AN38" t="str">
        <f t="shared" si="29"/>
        <v>Ne</v>
      </c>
      <c r="AO38" t="str">
        <f t="shared" si="30"/>
        <v>heterogennní</v>
      </c>
      <c r="AP38" t="str">
        <f t="shared" si="31"/>
        <v>Bude použito na překrytí skládky, odpady TZS mohou být přijímány do max. 25% celkové hmotnosti odpadů uložených na skládku v poplatkovém období</v>
      </c>
      <c r="AQ38" t="str">
        <f t="shared" si="32"/>
        <v/>
      </c>
      <c r="AR38" t="str">
        <f t="shared" si="33"/>
        <v>&lt; 6,5</v>
      </c>
      <c r="AS38" t="str">
        <f t="shared" si="34"/>
        <v>upřesnění: pouze stavební materiál, předpoklad nízká</v>
      </c>
      <c r="AT38" t="str">
        <f t="shared" si="35"/>
        <v>&lt; 10</v>
      </c>
      <c r="AU38" t="str">
        <f t="shared" si="36"/>
        <v>Z odpadu již byly v místě jeho vzniku vytříděny využitelné či nebezpečné složky</v>
      </c>
      <c r="AV38" t="str">
        <f t="shared" si="37"/>
        <v/>
      </c>
      <c r="AW38" t="str">
        <f t="shared" si="38"/>
        <v/>
      </c>
      <c r="AX38" t="str">
        <f t="shared" si="39"/>
        <v/>
      </c>
      <c r="AY38" t="str">
        <f t="shared" si="40"/>
        <v/>
      </c>
      <c r="AZ38" t="str">
        <f t="shared" si="41"/>
        <v/>
      </c>
      <c r="BA38" t="str">
        <f t="shared" si="42"/>
        <v/>
      </c>
      <c r="BB38" t="str">
        <f t="shared" si="43"/>
        <v/>
      </c>
      <c r="BC38" t="str">
        <f t="shared" si="44"/>
        <v/>
      </c>
      <c r="BD38" t="str">
        <f t="shared" si="45"/>
        <v/>
      </c>
      <c r="BE38" t="str">
        <f t="shared" si="46"/>
        <v/>
      </c>
    </row>
    <row r="39" spans="1:57" ht="29.25" customHeight="1" x14ac:dyDescent="0.25">
      <c r="A39" s="96" t="s">
        <v>102</v>
      </c>
      <c r="B39" s="97"/>
      <c r="C39" s="97"/>
      <c r="D39" s="97"/>
      <c r="E39" s="97"/>
      <c r="F39" s="97"/>
      <c r="G39" s="97"/>
      <c r="H39" s="97"/>
      <c r="I39" s="97"/>
      <c r="J39" s="97"/>
      <c r="K39" s="97"/>
      <c r="L39" s="97"/>
      <c r="M39" s="97"/>
      <c r="N39" s="97"/>
      <c r="O39" s="97"/>
      <c r="P39" s="97"/>
      <c r="Q39" s="97"/>
      <c r="R39" s="97"/>
      <c r="S39" s="97"/>
      <c r="T39" s="97"/>
      <c r="U39" s="98"/>
      <c r="Z39">
        <f t="shared" si="16"/>
        <v>0</v>
      </c>
      <c r="AA39">
        <f t="shared" si="17"/>
        <v>0</v>
      </c>
      <c r="AB39" s="9">
        <f t="shared" si="18"/>
        <v>170103</v>
      </c>
      <c r="AC39" s="12" t="str">
        <f t="shared" si="19"/>
        <v>Tašky a keramické výrobky</v>
      </c>
      <c r="AD39" t="str">
        <f t="shared" si="20"/>
        <v>O</v>
      </c>
      <c r="AE39" t="str">
        <f t="shared" si="21"/>
        <v>NE</v>
      </c>
      <c r="AF39" s="23" t="str">
        <f t="shared" si="22"/>
        <v>Nejsou</v>
      </c>
      <c r="AG39" t="str">
        <f t="shared" si="23"/>
        <v>Odpad vzniká při demolicích staveb RD, BD, zejména při opravách střech, případně jako zbytková část při stavební činnosti</v>
      </c>
      <c r="AH39" t="str">
        <f t="shared" si="24"/>
        <v>Odpad, který je využíván jako TZS pro úpavu a údržbu zpevněných cest v tělese skládky</v>
      </c>
      <c r="AI39" t="str">
        <f t="shared" si="25"/>
        <v>Heterogenní odpad, který vzniká při stavebních a demoličních pracích. Jedná se převážně o keramické nebo betonové tašky (odpad malých rozměrů do 30cm) vzniklých při demoličních a stavebních pracích. Z odpadu byly vytříděny nebezpečné složky a složky využitelné k recyklaci, odpad tedy již neobsahuje nebezpečné a využitelné složby. Odpad může být znečištěn nevyužitelnými příměsemi malých a velmi malých rozměrů jako cihly, obklady, dlažby, plasty (vč. PVC), sklo, dřevo, kovy apod. takovým způsobem, že je nemožná jeho další úprava za účelem snížení objemu a/nebo úprava k využití. Vzhledem k většinovému zastoupení keramické, betonové a cihelné směsi v odpadu zařadil původce odpad  pod katalog.č. 170103. Odpad pochází ze stavební činnosti. Svým charakterem se až na výjimky jedná o odpad vhodný pro technické zabezpečení skládky. Původce (popř. předávající osoba / dodavatel) na základě znalosti vstupních surovin, technologie vzniku, úpravy a dalších informací o odpadu, předpokládá u odpadu splnění vyluhovatelnosti i všech dalších relevantních ukazatelů pro přijetí, stanovených vyhláškou č. 273/2021 Sb., o podrobnostech nakládání s odpady, v platném znění, pro odpovídající skupinu skládky, na kterou může být odpad vzhledem ke svým vlastnostem, vyluhovatelnosti a složení dle tohoto základního popisu uložen. Vzhledem ke složení odpadu převážně z materiálů na cementové bázi a vzniku odpadu při běžné stavební činnosti (práce v nekontaminovaném prostředí) je zřejmé, že odpad neobsahuje ani neuvolňuje nadlimitní množství sledovaných těžkých kovů, solí ani jiných složek (viz příloha č. 10 k vyhlášce č. 273/2021 Sb.), jež by mohly způsobit překročení povolených limitů sledovaných ukazatelů vyluhovatelnosti pro danou skupinu skládky . Odpad vzhledem ke svým vlastnostem, složení a s přihlédnutím k místním technickým a ekonomickýcm podmínkám nelze využít či jinak odstranit v souladu s hierarchií odpadového hospodářství. Materiálová recyklace odpadu není možná ani účelná z důvodu přítomnosti nežádoucích příměsí a složek.</v>
      </c>
      <c r="AJ39" t="str">
        <f t="shared" ref="AJ39:AK39" si="58">IF(AD80=0,"",AD80)</f>
        <v>pevné</v>
      </c>
      <c r="AK39" t="str">
        <f t="shared" si="58"/>
        <v>hnědá</v>
      </c>
      <c r="AL39" t="str">
        <f t="shared" si="27"/>
        <v>bez zápachu</v>
      </c>
      <c r="AM39" t="str">
        <f t="shared" si="28"/>
        <v/>
      </c>
      <c r="AN39" t="str">
        <f t="shared" si="29"/>
        <v>Ne</v>
      </c>
      <c r="AO39" t="str">
        <f t="shared" si="30"/>
        <v>heterogennní</v>
      </c>
      <c r="AP39" t="str">
        <f t="shared" si="31"/>
        <v>Bude použito na překrytí skládky, odpady TZS mohou být přijímány do max. 25% celkové hmotnosti odpadů uložených na skládku v poplatkovém období</v>
      </c>
      <c r="AQ39" t="str">
        <f t="shared" si="32"/>
        <v/>
      </c>
      <c r="AR39" t="str">
        <f t="shared" si="33"/>
        <v>&lt; 6,5</v>
      </c>
      <c r="AS39" t="str">
        <f t="shared" si="34"/>
        <v>upřesnění: pouze stavební materiál, předpoklad nízká</v>
      </c>
      <c r="AT39" t="str">
        <f t="shared" si="35"/>
        <v>&lt; 10</v>
      </c>
      <c r="AU39" t="str">
        <f t="shared" si="36"/>
        <v>Z odpadu již byly v místě jeho vzniku vytříděny využitelné či nebezpečné složky</v>
      </c>
      <c r="AV39" t="str">
        <f t="shared" si="37"/>
        <v/>
      </c>
      <c r="AW39" t="str">
        <f t="shared" si="38"/>
        <v/>
      </c>
      <c r="AX39" t="str">
        <f t="shared" si="39"/>
        <v/>
      </c>
      <c r="AY39" t="str">
        <f t="shared" si="40"/>
        <v/>
      </c>
      <c r="AZ39" t="str">
        <f t="shared" si="41"/>
        <v/>
      </c>
      <c r="BA39" t="str">
        <f t="shared" si="42"/>
        <v/>
      </c>
      <c r="BB39" t="str">
        <f t="shared" si="43"/>
        <v/>
      </c>
      <c r="BC39" t="str">
        <f t="shared" si="44"/>
        <v/>
      </c>
      <c r="BD39" t="str">
        <f t="shared" si="45"/>
        <v/>
      </c>
      <c r="BE39" t="str">
        <f t="shared" si="46"/>
        <v/>
      </c>
    </row>
    <row r="40" spans="1:57" ht="60" customHeight="1" thickBot="1" x14ac:dyDescent="0.3">
      <c r="A40" s="99" t="s">
        <v>109</v>
      </c>
      <c r="B40" s="100"/>
      <c r="C40" s="100"/>
      <c r="D40" s="100"/>
      <c r="E40" s="100"/>
      <c r="F40" s="100"/>
      <c r="G40" s="100"/>
      <c r="H40" s="100"/>
      <c r="I40" s="100"/>
      <c r="J40" s="100"/>
      <c r="K40" s="100"/>
      <c r="L40" s="100"/>
      <c r="M40" s="100"/>
      <c r="N40" s="100"/>
      <c r="O40" s="100"/>
      <c r="P40" s="100"/>
      <c r="Q40" s="100"/>
      <c r="R40" s="100"/>
      <c r="S40" s="100"/>
      <c r="T40" s="100"/>
      <c r="U40" s="101"/>
      <c r="Z40">
        <f t="shared" si="16"/>
        <v>0</v>
      </c>
      <c r="AA40">
        <f t="shared" si="17"/>
        <v>0</v>
      </c>
      <c r="AB40" s="9">
        <f t="shared" ref="AB40:AB61" si="59">A81</f>
        <v>170202</v>
      </c>
      <c r="AC40" s="12" t="str">
        <f t="shared" ref="AC40:AC61" si="60">E81</f>
        <v>Sklo (stavební)</v>
      </c>
      <c r="AD40" t="str">
        <f t="shared" ref="AD40:AD61" si="61">K81</f>
        <v>O</v>
      </c>
      <c r="AE40" t="str">
        <f t="shared" ref="AE40:AE61" si="62">N81</f>
        <v>NE</v>
      </c>
      <c r="AF40" s="23" t="str">
        <f t="shared" ref="AF40:AF61" si="63">Q81</f>
        <v>Nejsou</v>
      </c>
      <c r="AG40" t="str">
        <f t="shared" ref="AG40:AG61" si="64">IF(T81=0,"",T81)</f>
        <v>Odpad vzniká při demolicích staveb RD, BD, zejména při opravách střech, případně jako zbytková část při stavební činnosti</v>
      </c>
      <c r="AH40" t="str">
        <f t="shared" ref="AH40:AH61" si="65">IF(Z81=0,"",Z81)</f>
        <v>Odpad, který vzniká zejména na stavbách a nelze jej recyklovat, drátosklo, polepené sklo s folií, luxfery atd…nevhodné ke zapracování jako TZS</v>
      </c>
      <c r="AI40" t="str">
        <f t="shared" ref="AI40:AI61" si="66">IF(AB81=0,"",AB81)</f>
        <v>Heterogenní odpad, který vzniká při stavebních a demoličních pracích. Jedná se převážně o znečištěné sklo, drátosklo, luxfery, sklo s folií  (odpad malých rozměrů do 30cm) vzniklých při demoličních a stavebních pracích. Z odpadu byly vytříděny nebezpečné složky a složky využitelné k recyklaci, odpad tedy již neobsahuje nebezpečné a využitelné složby. Odpad může být znečištěn nevyužitelnými příměsemi malých a velmi malých rozměrů jako cihly, obklady, dlažby, plasty (vč. PVC), sklo, dřevo, kovy apod. takovým způsobem, že je nemožná jeho další úprava za účelem snížení objemu a/nebo úprava k využití. Vzhledem k většinovému zastoupení skla v odpadu zařadil původce odpad  pod katalog.č. 1700202. Odpad pochází ze stavební činnosti. Svým charakterem se až na výjimky jedná o odpad nevhodný pro technické zabezpečení skládky. Původce (popř. předávající osoba / dodavatel) na základě znalosti vstupních surovin, technologie vzniku, úpravy a dalších informací o odpadu, předpokládá u odpadu splnění vyluhovatelnosti i všech dalších relevantních ukazatelů pro přijetí, stanovených vyhláškou č. 273/2021 Sb., o podrobnostech nakládání s odpady, v platném znění, pro odpovídající skupinu skládky, na kterou může být odpad vzhledem ke svým vlastnostem, vyluhovatelnosti a složení dle tohoto základního popisu uložen. Vzhledem ke složení odpadu převážně ze skla a vzniku odpadu při běžné stavební činnosti (práce v nekontaminovaném prostředí) je zřejmé, že odpad neobsahuje ani neuvolňuje nadlimitní množství sledovaných těžkých kovů, solí ani jiných složek (viz příloha č. 10 k vyhlášce č. 273/2021 Sb.), jež by mohly způsobit překročení povolených limitů sledovaných ukazatelů vyluhovatelnosti pro danou skupinu skládky . Odpad vzhledem ke svým vlastnostem, složení a s přihlédnutím k místním technickým a ekonomickýcm podmínkám nelze využít či jinak odstranit v souladu s hierarchií odpadového hospodářství. Materiálová recyklace odpadu není možná ani účelná z důvodu přítomnosti nežádoucích příměsí a složek.</v>
      </c>
      <c r="AJ40" t="str">
        <f t="shared" ref="AJ40:AJ61" si="67">IF(AD81=0,"",AD81)</f>
        <v>pevné</v>
      </c>
      <c r="AK40" t="str">
        <f t="shared" ref="AK40:AK61" si="68">IF(AE81=0,"",AE81)</f>
        <v>různorodá</v>
      </c>
      <c r="AL40" t="str">
        <f t="shared" ref="AL40:AL61" si="69">IF(AF81=0,"",AF81)</f>
        <v>bez zápachu</v>
      </c>
      <c r="AM40" t="str">
        <f t="shared" ref="AM40:AM61" si="70">IF(AG81=0,"",AG81)</f>
        <v/>
      </c>
      <c r="AN40" t="str">
        <f t="shared" ref="AN40:AN61" si="71">IF(AH81=0,"",AH81)</f>
        <v>Ne</v>
      </c>
      <c r="AO40" t="str">
        <f t="shared" ref="AO40:AO61" si="72">IF(AI81=0,"",AI81)</f>
        <v>heterogennní</v>
      </c>
      <c r="AP40" t="str">
        <f t="shared" ref="AP40:AP61" si="73">IF(AJ81=0,"",AJ81)</f>
        <v xml:space="preserve">Nevhodné jako TZS pro překrytí, pro přijetí na skládku není potřeba provádět žádná zvláštní opatření, kromě hutnění. Pro odpad neplatí omezení smíchání s ostatními vybranými odpady. </v>
      </c>
      <c r="AQ40" t="str">
        <f t="shared" ref="AQ40:AQ61" si="74">IF(AK81=0,"",AK81)</f>
        <v/>
      </c>
      <c r="AR40" t="str">
        <f t="shared" ref="AR40:AR61" si="75">IF(AL81=0,"",AL81)</f>
        <v>&lt; 6,5</v>
      </c>
      <c r="AS40" t="str">
        <f t="shared" ref="AS40:AS61" si="76">IF(AM81=0,"",AM81)</f>
        <v>upřesnění: pouze stavební materiál, předpoklad nízká</v>
      </c>
      <c r="AT40" t="str">
        <f t="shared" ref="AT40:AT61" si="77">IF(AN81=0,"",AN81)</f>
        <v>&lt; 10</v>
      </c>
      <c r="AU40" t="str">
        <f t="shared" ref="AU40:AU61" si="78">IF(AO81=0,"",AO81)</f>
        <v>Z odpadu již byly v místě jeho vzniku vytříděny využitelné či nebezpečné složky</v>
      </c>
      <c r="AV40" t="str">
        <f t="shared" ref="AV40:AV61" si="79">IF(AP81=0,"",AP81)</f>
        <v/>
      </c>
      <c r="AW40" t="str">
        <f t="shared" ref="AW40:AW61" si="80">IF(AQ81=0,"",AQ81)</f>
        <v/>
      </c>
      <c r="AX40" t="str">
        <f t="shared" ref="AX40:AX61" si="81">IF(AR81=0,"",AR81)</f>
        <v/>
      </c>
      <c r="AY40" t="str">
        <f t="shared" ref="AY40:AY61" si="82">IF(AS81=0,"",AS81)</f>
        <v/>
      </c>
      <c r="AZ40" t="str">
        <f t="shared" ref="AZ40:AZ61" si="83">IF(AT81=0,"",AT81)</f>
        <v/>
      </c>
      <c r="BA40" t="str">
        <f t="shared" ref="BA40:BA61" si="84">IF(AU81=0,"",AU81)</f>
        <v/>
      </c>
      <c r="BB40" t="str">
        <f t="shared" ref="BB40:BB61" si="85">IF(AV81=0,"",AV81)</f>
        <v/>
      </c>
      <c r="BC40" t="str">
        <f t="shared" ref="BC40:BC61" si="86">IF(AW81=0,"",AW81)</f>
        <v/>
      </c>
      <c r="BD40" t="str">
        <f t="shared" ref="BD40:BD61" si="87">IF(AX81=0,"",AX81)</f>
        <v/>
      </c>
      <c r="BE40" t="str">
        <f t="shared" ref="BE40:BE61" si="88">IF(AY81=0,"",AY81)</f>
        <v/>
      </c>
    </row>
    <row r="41" spans="1:57" ht="15.75" customHeight="1" thickBot="1" x14ac:dyDescent="0.3">
      <c r="Z41">
        <f t="shared" si="16"/>
        <v>0</v>
      </c>
      <c r="AA41">
        <f t="shared" si="17"/>
        <v>0</v>
      </c>
      <c r="AB41" s="9">
        <f t="shared" si="59"/>
        <v>170203</v>
      </c>
      <c r="AC41" s="12" t="str">
        <f t="shared" si="60"/>
        <v>Plasty  (stavební)</v>
      </c>
      <c r="AD41" t="str">
        <f t="shared" si="61"/>
        <v>O</v>
      </c>
      <c r="AE41" t="str">
        <f t="shared" si="62"/>
        <v>NE</v>
      </c>
      <c r="AF41" s="23" t="str">
        <f t="shared" si="63"/>
        <v>Nejsou</v>
      </c>
      <c r="AG41" t="str">
        <f t="shared" si="64"/>
        <v>Odpad vzniká ze stavební činnosti, obaly materiálů</v>
      </c>
      <c r="AH41" t="str">
        <f t="shared" si="65"/>
        <v>Jedná se vesměs o zněčištěné obaly od lepidel, malt a stavebních materiálů, dále pak zbytky podlah a izolací PVC, lepenek, případně další stavební materiály.</v>
      </c>
      <c r="AI41" t="str">
        <f t="shared" si="66"/>
        <v>Heterogenní odpad, který vzniká při stavebních a demoličních pracích. Odpad je upraven vytříděním nebezpečných složek, komodit určených ke zpětnému odběru a využitelných složek. Jedná se převážně o zbytky a části stavebních a demoličních odpadů (obaly a zbytky stavebních materiálů, …atd.). Z odpadu byly vytříděny nebezpečné složky a složky využitelné k recyklaci, odpad tedy již neobsahuje nebezpečné a využitelné složby. Vhledem k povaze odpadu, který je tvořen nesourodou směsí nejrůznějších druhů materiálů, je nemožné odebrat reprezentativní vzorek, který by svými vlastnostmi odpovídal vlastnostem vzorkovaného celku/odpadu. Na základě provedeného úsudku lze deklarovat, že odpad splňuje podmínky pro přijetí na skládce kategorie S-OO3 v souladu s platnou legislativou.</v>
      </c>
      <c r="AJ41" t="str">
        <f t="shared" si="67"/>
        <v>pevné</v>
      </c>
      <c r="AK41" t="str">
        <f t="shared" si="68"/>
        <v>různorodá</v>
      </c>
      <c r="AL41" t="str">
        <f t="shared" si="69"/>
        <v>bez zápachu</v>
      </c>
      <c r="AM41" t="str">
        <f t="shared" si="70"/>
        <v/>
      </c>
      <c r="AN41" t="str">
        <f t="shared" si="71"/>
        <v>Ne</v>
      </c>
      <c r="AO41" t="str">
        <f t="shared" si="72"/>
        <v>heterogennní</v>
      </c>
      <c r="AP41" t="str">
        <f t="shared" si="73"/>
        <v>Nejsou stanovena, standartně překrytí a hutnění</v>
      </c>
      <c r="AQ41" t="str">
        <f t="shared" si="74"/>
        <v/>
      </c>
      <c r="AR41" t="str">
        <f t="shared" si="75"/>
        <v>&gt; 6,5</v>
      </c>
      <c r="AS41" t="str">
        <f t="shared" si="76"/>
        <v>upřesnění: výhřevnost je proměnlivá dle složení odpadu</v>
      </c>
      <c r="AT41" t="str">
        <f t="shared" si="77"/>
        <v>&lt; 10</v>
      </c>
      <c r="AU41" t="str">
        <f t="shared" si="78"/>
        <v>Úpravou nelze dosáhnout snížení objemu odpadu nebo snížení nebo odstranění nebezpečných vlastností</v>
      </c>
      <c r="AV41" t="str">
        <f t="shared" si="79"/>
        <v/>
      </c>
      <c r="AW41" t="str">
        <f t="shared" si="80"/>
        <v/>
      </c>
      <c r="AX41" t="str">
        <f t="shared" si="81"/>
        <v/>
      </c>
      <c r="AY41" t="str">
        <f t="shared" si="82"/>
        <v/>
      </c>
      <c r="AZ41" t="str">
        <f t="shared" si="83"/>
        <v/>
      </c>
      <c r="BA41" t="str">
        <f t="shared" si="84"/>
        <v/>
      </c>
      <c r="BB41" t="str">
        <f t="shared" si="85"/>
        <v/>
      </c>
      <c r="BC41" t="str">
        <f t="shared" si="86"/>
        <v/>
      </c>
      <c r="BD41" t="str">
        <f t="shared" si="87"/>
        <v/>
      </c>
      <c r="BE41" t="str">
        <f t="shared" si="88"/>
        <v/>
      </c>
    </row>
    <row r="42" spans="1:57" ht="15.75" x14ac:dyDescent="0.25">
      <c r="A42" s="87" t="s">
        <v>103</v>
      </c>
      <c r="B42" s="88"/>
      <c r="C42" s="88"/>
      <c r="D42" s="88"/>
      <c r="E42" s="88"/>
      <c r="F42" s="88"/>
      <c r="G42" s="89"/>
      <c r="H42" s="87" t="s">
        <v>104</v>
      </c>
      <c r="I42" s="88"/>
      <c r="J42" s="88"/>
      <c r="K42" s="88"/>
      <c r="L42" s="88"/>
      <c r="M42" s="88"/>
      <c r="N42" s="89"/>
      <c r="O42" s="87" t="s">
        <v>105</v>
      </c>
      <c r="P42" s="88"/>
      <c r="Q42" s="88"/>
      <c r="R42" s="88"/>
      <c r="S42" s="88"/>
      <c r="T42" s="88"/>
      <c r="U42" s="89"/>
      <c r="Z42">
        <f t="shared" si="16"/>
        <v>0</v>
      </c>
      <c r="AA42">
        <f t="shared" si="17"/>
        <v>0</v>
      </c>
      <c r="AB42" s="9">
        <f t="shared" si="59"/>
        <v>170504</v>
      </c>
      <c r="AC42" s="12" t="str">
        <f t="shared" si="60"/>
        <v>Zemina a kamení neuvedené pod číslem 170503</v>
      </c>
      <c r="AD42" t="str">
        <f t="shared" si="61"/>
        <v>O</v>
      </c>
      <c r="AE42" t="str">
        <f t="shared" si="62"/>
        <v>NE</v>
      </c>
      <c r="AF42" s="23" t="str">
        <f t="shared" si="63"/>
        <v>Nejsou</v>
      </c>
      <c r="AG42" t="str">
        <f t="shared" si="64"/>
        <v>Odpad vzniká při zemních a výkopových pracích např. na stavbách, při údržbě silnic atd.</v>
      </c>
      <c r="AH42" t="str">
        <f t="shared" si="65"/>
        <v>Odpad je převážně tvořen výkopovou zeminou, kamením, může být znečištěn nevyužitelnými příměsemi jako beton, cihly, plasty, sklo, dřevo, kořeny, kovy apod. (pouze však malé kusy)</v>
      </c>
      <c r="AI42" t="str">
        <f t="shared" si="66"/>
        <v>Odpad je převážně tvořen výkopovou zeminou, kamením a dalšími podobnými materiály na bázi především přírodních materiálů. Odpad může být znečištěn nevyužitelnými příměsemi malých a velmi malých rozměrů jako beton, cihly, plasty (vč. PVC), sklo, dřevo, kovy apod. takovým způsobem, že je nemožná jeho další úprava za účelem snížení objemu a/nebo úprava k využití (např. k zasypávání nebo k recyklaci). Vzhledem k většinovému zastoupení zeminy a kamení v odpadu zařadil původce odpad  pod katalog.č. 170504. Odpad pochází ze stavební činnosti (výkopových a podobných prací). Svým charakterem se až na výjimky jedná o odpad vhodný pro technické zabezpečení skládky. Odpad není znečištěn žádnou nebezpečnou látkou, nebezpečné a využitelné složky byly vytříděny. Původce (popř. předávající osoba / dodavatel) na základě znalosti vstupních surovin, technologie vzniku, úpravy a dalších informací o odpadu, předpokládá u odpadu splnění vyluhovatelnosti i všech dalších relevantních ukazatelů pro přijetí, stanovených vyhláškou č. 273/2021 Sb., o podrobnostech nakládání s odpady, v platném znění, pro odpovídající skupinu skládky, na kterou může být odpad vzhledem ke svým vlastnostem, vyluhovatelnosti a složení dle tohoto základního popisu uložen. Vzhledem ke složení odpadu převážně z materiálů přírodního původu (zemina, kamení) a vzniku odpadu při běžné stavební činnosti (zemní práce v nekontaminovaném prostředí) je zřejmé, že odpad neobsahuje ani neuvolňuje nadlimitní množství sledovaných těžkých kovů, solí ani jiných složek (viz příloha č. 10 k vyhlášce č. 273/2021 Sb.), jež by mohly způsobit překročení povolených limitů sledovaných ukazatelů vyluhovatelnosti pro danou skupinu skládky . Odpad vzhledem ke svým vlastnostem, složení a s přihlédnutím k místním technickým a ekonomickýcm podmínkám nelze využít či jinak odstranit v souladu s hierarchií odpadového hospodářství. Materiálová recyklace odpadu není možná ani účelná z důvodu přítomnosti nežádoucích příměsí a složek.</v>
      </c>
      <c r="AJ42" t="str">
        <f t="shared" si="67"/>
        <v>pevné</v>
      </c>
      <c r="AK42" t="str">
        <f t="shared" si="68"/>
        <v>žlutá, hnědá až šedočerná</v>
      </c>
      <c r="AL42" t="str">
        <f t="shared" si="69"/>
        <v>bez zápachu</v>
      </c>
      <c r="AM42" t="str">
        <f t="shared" si="70"/>
        <v/>
      </c>
      <c r="AN42" t="str">
        <f t="shared" si="71"/>
        <v>Ano</v>
      </c>
      <c r="AO42" t="str">
        <f t="shared" si="72"/>
        <v>homogenní</v>
      </c>
      <c r="AP42" t="str">
        <f t="shared" si="73"/>
        <v>Nejsou stanovena, standartně překrytí a hutnění</v>
      </c>
      <c r="AQ42" t="str">
        <f t="shared" si="74"/>
        <v/>
      </c>
      <c r="AR42" t="str">
        <f t="shared" si="75"/>
        <v>&lt; 6,5</v>
      </c>
      <c r="AS42" t="str">
        <f t="shared" si="76"/>
        <v>upřesnění: pouze stavební materiál, předpoklad nízká</v>
      </c>
      <c r="AT42" t="str">
        <f t="shared" si="77"/>
        <v>&lt; 10</v>
      </c>
      <c r="AU42" t="str">
        <f t="shared" si="78"/>
        <v>Úpravou nelze dosáhnout snížení objemu odpadu nebo snížení nebo odstranění nebezpečných vlastností</v>
      </c>
      <c r="AV42" t="str">
        <f t="shared" si="79"/>
        <v/>
      </c>
      <c r="AW42" t="str">
        <f t="shared" si="80"/>
        <v/>
      </c>
      <c r="AX42" t="str">
        <f t="shared" si="81"/>
        <v/>
      </c>
      <c r="AY42" t="str">
        <f t="shared" si="82"/>
        <v/>
      </c>
      <c r="AZ42" t="str">
        <f t="shared" si="83"/>
        <v/>
      </c>
      <c r="BA42" t="str">
        <f t="shared" si="84"/>
        <v/>
      </c>
      <c r="BB42" t="str">
        <f t="shared" si="85"/>
        <v/>
      </c>
      <c r="BC42" t="str">
        <f t="shared" si="86"/>
        <v/>
      </c>
      <c r="BD42" t="str">
        <f t="shared" si="87"/>
        <v/>
      </c>
      <c r="BE42" t="str">
        <f t="shared" si="88"/>
        <v/>
      </c>
    </row>
    <row r="43" spans="1:57" x14ac:dyDescent="0.25">
      <c r="A43" s="90" t="s">
        <v>106</v>
      </c>
      <c r="B43" s="91"/>
      <c r="C43" s="91"/>
      <c r="D43" s="91"/>
      <c r="E43" s="91"/>
      <c r="F43" s="91"/>
      <c r="G43" s="92"/>
      <c r="H43" s="90" t="s">
        <v>106</v>
      </c>
      <c r="I43" s="91"/>
      <c r="J43" s="91"/>
      <c r="K43" s="91"/>
      <c r="L43" s="91"/>
      <c r="M43" s="91"/>
      <c r="N43" s="92"/>
      <c r="O43" s="90" t="s">
        <v>106</v>
      </c>
      <c r="P43" s="91"/>
      <c r="Q43" s="91"/>
      <c r="R43" s="91"/>
      <c r="S43" s="91"/>
      <c r="T43" s="91"/>
      <c r="U43" s="92"/>
      <c r="Z43">
        <f t="shared" si="16"/>
        <v>0</v>
      </c>
      <c r="AA43">
        <f t="shared" si="17"/>
        <v>0</v>
      </c>
      <c r="AB43" s="9">
        <f t="shared" si="59"/>
        <v>170601</v>
      </c>
      <c r="AC43" s="12" t="str">
        <f t="shared" si="60"/>
        <v>Izolační materiál s obsahem azbestu</v>
      </c>
      <c r="AD43" t="str">
        <f t="shared" si="61"/>
        <v>N</v>
      </c>
      <c r="AE43" t="str">
        <f t="shared" si="62"/>
        <v>NE</v>
      </c>
      <c r="AF43" s="23" t="str">
        <f t="shared" si="63"/>
        <v>HP7</v>
      </c>
      <c r="AG43" t="str">
        <f t="shared" si="64"/>
        <v>Odpad vzniká při stavbách, demolicích, rekonstrukcích, stavebních úpravách.</v>
      </c>
      <c r="AH43" t="str">
        <f t="shared" si="65"/>
        <v>Vysoce heterogenní směs odpadů izolací ze staveb, demolic, rekonstrukcí a stavebních úprav s obsahem azbestu - dále nevyužitelná směs izolačních materiálů s možnou příměsí zeminy, suti, cihel, betonu, obalů od stavebních materiálů  a jiných materiálů ze stavby.</v>
      </c>
      <c r="AI43" t="str">
        <f t="shared" si="66"/>
        <v xml:space="preserve">Vysoce heterogenní dále nevyužitelná směs stavebních a demoličních odpadů - izolačních materiálů ze staveb, rekonstrukcí, stav. úprav a demolic s obsahem azbestu. Vzhledem k povaze odpadu, který je tvořen velmi nesourodou směsí nejrůznějších typů materiálů je prakticky nemožné odebrat reprezentativní vzorek, který by svými vlastnostmi odpovídal vlastnostem vzorkovaného celku. Na základě provedeného úsudku lze deklarovat, že odpad splňuje podmínky pro přijetí na skládce kategorie S-O03 v souladu s platnou legislativou. Upozornění na nakládání s odpadem s obsahem azbestu, nutné dodržet podmínky provozovatele skládky viz. podrobné info na webu TS. Nebezpečné vlastnosti -ekotoxicita, dráždivost, karcinogenita, schopnost uvolňovat nebezpečné látky do životního prostředí při odstraňování. </v>
      </c>
      <c r="AJ43" t="str">
        <f t="shared" si="67"/>
        <v>pevné</v>
      </c>
      <c r="AK43" t="str">
        <f t="shared" si="68"/>
        <v>různorodá</v>
      </c>
      <c r="AL43" t="str">
        <f t="shared" si="69"/>
        <v>bez zápachu</v>
      </c>
      <c r="AM43" t="str">
        <f t="shared" si="70"/>
        <v/>
      </c>
      <c r="AN43" t="str">
        <f t="shared" si="71"/>
        <v>Ne</v>
      </c>
      <c r="AO43" t="str">
        <f t="shared" si="72"/>
        <v>heterogennní</v>
      </c>
      <c r="AP43" t="str">
        <f t="shared" si="73"/>
        <v>Odpady z obsahem azbestu jsou ukládány v souladu s § 13 vyhlášky 273/2021 Sb. na vyhrazené místo s denním překrytím, nebo do krytého kontejneru, vždy zabalený v utěsněných obalech</v>
      </c>
      <c r="AQ43" t="str">
        <f t="shared" si="74"/>
        <v/>
      </c>
      <c r="AR43" t="str">
        <f t="shared" si="75"/>
        <v>&lt; 6,5</v>
      </c>
      <c r="AS43" t="str">
        <f t="shared" si="76"/>
        <v>upřesnění: předpoklad nízká výhřevnost dle složení odpadu</v>
      </c>
      <c r="AT43" t="str">
        <f t="shared" si="77"/>
        <v>&lt; 10</v>
      </c>
      <c r="AU43" t="str">
        <f t="shared" si="78"/>
        <v>Prakticky s ohledem na současný a vědecký pokrok nelze tento odpad materiálově recyklovat</v>
      </c>
      <c r="AV43" t="str">
        <f t="shared" si="79"/>
        <v>Úpravou nelze dosáhnout snížení objemu odpadu nebo snížení nebo odstranění nebezpečných vlastností</v>
      </c>
      <c r="AW43" t="str">
        <f t="shared" si="80"/>
        <v>Z odpadu již byly v místě jeho vzniku vytříděny využitelné či nebezpečné složky</v>
      </c>
      <c r="AX43" t="str">
        <f t="shared" si="81"/>
        <v/>
      </c>
      <c r="AY43" t="str">
        <f t="shared" si="82"/>
        <v/>
      </c>
      <c r="AZ43" t="str">
        <f t="shared" si="83"/>
        <v/>
      </c>
      <c r="BA43" t="str">
        <f t="shared" si="84"/>
        <v/>
      </c>
      <c r="BB43" t="str">
        <f t="shared" si="85"/>
        <v/>
      </c>
      <c r="BC43" t="str">
        <f t="shared" si="86"/>
        <v/>
      </c>
      <c r="BD43" t="str">
        <f t="shared" si="87"/>
        <v/>
      </c>
      <c r="BE43" t="str">
        <f t="shared" si="88"/>
        <v/>
      </c>
    </row>
    <row r="44" spans="1:57" x14ac:dyDescent="0.25">
      <c r="A44" s="20"/>
      <c r="B44" s="80"/>
      <c r="C44" s="80"/>
      <c r="D44" s="80"/>
      <c r="E44" s="80"/>
      <c r="F44" s="80"/>
      <c r="G44" s="81"/>
      <c r="H44" s="20"/>
      <c r="I44" s="80"/>
      <c r="J44" s="80"/>
      <c r="K44" s="80"/>
      <c r="L44" s="80"/>
      <c r="M44" s="80"/>
      <c r="N44" s="81"/>
      <c r="O44" s="20"/>
      <c r="P44" s="80" t="s">
        <v>270</v>
      </c>
      <c r="Q44" s="80"/>
      <c r="R44" s="80"/>
      <c r="S44" s="80"/>
      <c r="T44" s="80"/>
      <c r="U44" s="81"/>
      <c r="Z44">
        <f t="shared" si="16"/>
        <v>0</v>
      </c>
      <c r="AA44">
        <f t="shared" si="17"/>
        <v>0</v>
      </c>
      <c r="AB44" s="9">
        <f t="shared" si="59"/>
        <v>17060402</v>
      </c>
      <c r="AC44" s="12" t="str">
        <f t="shared" si="60"/>
        <v>Izolační materiály na bázi polystyrenu - polystyren od roku 2015</v>
      </c>
      <c r="AD44" t="str">
        <f t="shared" si="61"/>
        <v>O</v>
      </c>
      <c r="AE44" t="str">
        <f t="shared" si="62"/>
        <v>NE</v>
      </c>
      <c r="AF44" s="23" t="str">
        <f t="shared" si="63"/>
        <v>Nejsou</v>
      </c>
      <c r="AG44" t="str">
        <f t="shared" si="64"/>
        <v>Odpad vzniká při stavbách, demolicích, rekonstrukcích, stavebních úpravách.</v>
      </c>
      <c r="AH44" t="str">
        <f t="shared" si="65"/>
        <v xml:space="preserve">Směs a zbytky znečištěného polystyrenu odděleného od ostatního stavebního materiálu bez nebezpečných látek. </v>
      </c>
      <c r="AI44" t="str">
        <f t="shared" si="66"/>
        <v>Směs a zbytky znečištěného a znehodnoceného polystyrenu, který vzniká například při demontáži kontaktních zateplovacích systémů. V případě, že odpad obsahuje odpadní pěnový polystyren, obsah HBCDD v něm nepřekračuje 1000 mg/kg. Odpad vzhledem ke svým vlastnostem, složení a s přihlédnutím k místním technickým a ekonomickýcm podmínkám nelze využít či jinak odstranit v souladu s hierarchií odpadového hospodářství. Odstranění odpadu ve spalovně není možné z technicko - ekonomických důvodů (např. dojezdová vzdálenost, kapacita spalovny, požadavky na kusovitost odpadu, příměs nežádoucích složek /PVC/...). Na základě provedeného úsudku lze deklarovat, že odpad splňuje podmínky pro přijetí na skládce kategorie S-O03 v souladu s platnou legislativou.</v>
      </c>
      <c r="AJ44" t="str">
        <f t="shared" si="67"/>
        <v>pevné</v>
      </c>
      <c r="AK44" t="str">
        <f t="shared" si="68"/>
        <v>šedá</v>
      </c>
      <c r="AL44" t="str">
        <f t="shared" si="69"/>
        <v>chemický</v>
      </c>
      <c r="AM44" t="str">
        <f t="shared" si="70"/>
        <v/>
      </c>
      <c r="AN44" t="str">
        <f t="shared" si="71"/>
        <v>Ne</v>
      </c>
      <c r="AO44" t="str">
        <f t="shared" si="72"/>
        <v>heterogennní</v>
      </c>
      <c r="AP44" t="str">
        <f t="shared" si="73"/>
        <v>Nejsou stanovena, standartně překrytí a hutnění</v>
      </c>
      <c r="AQ44" t="str">
        <f t="shared" si="74"/>
        <v/>
      </c>
      <c r="AR44" t="str">
        <f t="shared" si="75"/>
        <v>&gt; 6,5</v>
      </c>
      <c r="AS44" t="str">
        <f t="shared" si="76"/>
        <v>upřesnění: výhřevnost je proměnlivá dle složení odpadu</v>
      </c>
      <c r="AT44" t="str">
        <f t="shared" si="77"/>
        <v>&lt; 10</v>
      </c>
      <c r="AU44" t="str">
        <f t="shared" si="78"/>
        <v>Úpravou nelze dosáhnout snížení objemu odpadu nebo snížení nebo odstranění nebezpečných vlastností</v>
      </c>
      <c r="AV44" t="str">
        <f t="shared" si="79"/>
        <v>Z odpadu již byly v místě jeho vzniku vytříděny využitelné či nebezpečné složky</v>
      </c>
      <c r="AW44" t="str">
        <f t="shared" si="80"/>
        <v>Celkové nepříznivé dopady úpravy odpadu na ŽP převyšují příznivé dopady jeho odstranění</v>
      </c>
      <c r="AX44" t="str">
        <f t="shared" si="81"/>
        <v/>
      </c>
      <c r="AY44" t="str">
        <f t="shared" si="82"/>
        <v/>
      </c>
      <c r="AZ44" t="str">
        <f t="shared" si="83"/>
        <v/>
      </c>
      <c r="BA44" t="str">
        <f t="shared" si="84"/>
        <v/>
      </c>
      <c r="BB44" t="str">
        <f t="shared" si="85"/>
        <v/>
      </c>
      <c r="BC44" t="str">
        <f t="shared" si="86"/>
        <v/>
      </c>
      <c r="BD44" t="str">
        <f t="shared" si="87"/>
        <v/>
      </c>
      <c r="BE44" t="str">
        <f t="shared" si="88"/>
        <v/>
      </c>
    </row>
    <row r="45" spans="1:57" x14ac:dyDescent="0.25">
      <c r="A45" s="20"/>
      <c r="B45" s="80"/>
      <c r="C45" s="80"/>
      <c r="D45" s="80"/>
      <c r="E45" s="80"/>
      <c r="F45" s="80"/>
      <c r="G45" s="81"/>
      <c r="H45" s="20"/>
      <c r="I45" s="80"/>
      <c r="J45" s="80"/>
      <c r="K45" s="80"/>
      <c r="L45" s="80"/>
      <c r="M45" s="80"/>
      <c r="N45" s="81"/>
      <c r="O45" s="20"/>
      <c r="P45" s="80" t="s">
        <v>120</v>
      </c>
      <c r="Q45" s="80"/>
      <c r="R45" s="80"/>
      <c r="S45" s="80"/>
      <c r="T45" s="80"/>
      <c r="U45" s="81"/>
      <c r="Z45">
        <f t="shared" si="16"/>
        <v>0</v>
      </c>
      <c r="AA45">
        <f t="shared" si="17"/>
        <v>0</v>
      </c>
      <c r="AB45" s="9">
        <f t="shared" si="59"/>
        <v>170604</v>
      </c>
      <c r="AC45" s="12" t="str">
        <f t="shared" si="60"/>
        <v>Izolační materiály neuvedené pod čísly 170601 a 170603 - skelná vata</v>
      </c>
      <c r="AD45" t="str">
        <f t="shared" si="61"/>
        <v>O</v>
      </c>
      <c r="AE45" t="str">
        <f t="shared" si="62"/>
        <v>NE</v>
      </c>
      <c r="AF45" s="23" t="str">
        <f t="shared" si="63"/>
        <v>Nejsou</v>
      </c>
      <c r="AG45" t="str">
        <f t="shared" si="64"/>
        <v>Odpad vzniká při stavbách, demolicích, rekonstrukcích, stavebních úpravách.</v>
      </c>
      <c r="AH45" t="str">
        <f t="shared" si="65"/>
        <v>Vysoce heterogenní směs odpadů izolací ze staveb, demolic, rekonstrukcí a stavebních úprav - dále nevyužitelná směs izolačních materiálů s možnou příměsí zeminy, suti, cihel, betonu, obalů od stavebních materiálů, s možným ojedinělým výskytem dřeva, nevyužitelných plastů (PVC), skla  a jiných materiálů ze stavby.</v>
      </c>
      <c r="AI45" t="str">
        <f t="shared" si="66"/>
        <v>Vysoce heterogenní dále nevyužitelná směs stavebních a demoličních odpadů - izolačních materiálů ze staveb, rekonstrukcí, stav. úprav a demolic. Vzhledem k povaze odpadu, který je tvořen velmi nesourodou směsí nejrůznějších typů materiálů je prakticky nemožné odebrat reprezentativní vzorek, který by svými vlastnostmi odpovídal vlastnostem vzorkovaného celku. Na základě provedeného úsudku lze deklarovat, že odpad splňuje podmínky pro přijetí na skládce kategorie S-O03 v souladu s platnou legislativou.</v>
      </c>
      <c r="AJ45" t="str">
        <f t="shared" si="67"/>
        <v>pevné</v>
      </c>
      <c r="AK45" t="str">
        <f t="shared" si="68"/>
        <v>různorodá</v>
      </c>
      <c r="AL45" t="str">
        <f t="shared" si="69"/>
        <v>chemický</v>
      </c>
      <c r="AM45" t="str">
        <f t="shared" si="70"/>
        <v/>
      </c>
      <c r="AN45" t="str">
        <f t="shared" si="71"/>
        <v>Ne</v>
      </c>
      <c r="AO45" t="str">
        <f t="shared" si="72"/>
        <v>heterogennní</v>
      </c>
      <c r="AP45" t="str">
        <f t="shared" si="73"/>
        <v>Nejsou stanovena, standartně překrytí a hutnění</v>
      </c>
      <c r="AQ45" t="str">
        <f t="shared" si="74"/>
        <v/>
      </c>
      <c r="AR45" t="str">
        <f t="shared" si="75"/>
        <v>&lt; 6,5</v>
      </c>
      <c r="AS45" t="str">
        <f t="shared" si="76"/>
        <v>upřesnění: předpoklad nízká výhřevnost dle složení odpadu</v>
      </c>
      <c r="AT45" t="str">
        <f t="shared" si="77"/>
        <v>&lt; 10</v>
      </c>
      <c r="AU45" t="str">
        <f t="shared" si="78"/>
        <v>Prakticky s ohledem na současný a vědecký pokrok nelze tento odpad materiálově recyklovat</v>
      </c>
      <c r="AV45" t="str">
        <f t="shared" si="79"/>
        <v>Úpravou nelze dosáhnout snížení objemu odpadu nebo snížení nebo odstranění nebezpečných vlastností</v>
      </c>
      <c r="AW45" t="str">
        <f t="shared" si="80"/>
        <v>Z odpadu již byly v místě jeho vzniku vytříděny využitelné či nebezpečné složky</v>
      </c>
      <c r="AX45" t="str">
        <f t="shared" si="81"/>
        <v/>
      </c>
      <c r="AY45" t="str">
        <f t="shared" si="82"/>
        <v/>
      </c>
      <c r="AZ45" t="str">
        <f t="shared" si="83"/>
        <v/>
      </c>
      <c r="BA45" t="str">
        <f t="shared" si="84"/>
        <v/>
      </c>
      <c r="BB45" t="str">
        <f t="shared" si="85"/>
        <v/>
      </c>
      <c r="BC45" t="str">
        <f t="shared" si="86"/>
        <v/>
      </c>
      <c r="BD45" t="str">
        <f t="shared" si="87"/>
        <v/>
      </c>
      <c r="BE45" t="str">
        <f t="shared" si="88"/>
        <v/>
      </c>
    </row>
    <row r="46" spans="1:57" x14ac:dyDescent="0.25">
      <c r="A46" s="20"/>
      <c r="B46" s="80"/>
      <c r="C46" s="80"/>
      <c r="D46" s="80"/>
      <c r="E46" s="80"/>
      <c r="F46" s="80"/>
      <c r="G46" s="81"/>
      <c r="H46" s="20"/>
      <c r="I46" s="80"/>
      <c r="J46" s="80"/>
      <c r="K46" s="80"/>
      <c r="L46" s="80"/>
      <c r="M46" s="80"/>
      <c r="N46" s="81"/>
      <c r="O46" s="20"/>
      <c r="P46" s="80" t="s">
        <v>121</v>
      </c>
      <c r="Q46" s="80"/>
      <c r="R46" s="80"/>
      <c r="S46" s="80"/>
      <c r="T46" s="80"/>
      <c r="U46" s="81"/>
      <c r="Z46">
        <f t="shared" si="16"/>
        <v>46</v>
      </c>
      <c r="AA46">
        <f t="shared" si="17"/>
        <v>1</v>
      </c>
      <c r="AB46" s="9">
        <f t="shared" si="59"/>
        <v>170605</v>
      </c>
      <c r="AC46" s="12" t="str">
        <f t="shared" si="60"/>
        <v>Stavební materiály obsahující azbest</v>
      </c>
      <c r="AD46" t="str">
        <f t="shared" si="61"/>
        <v>N</v>
      </c>
      <c r="AE46" t="str">
        <f t="shared" si="62"/>
        <v>NE</v>
      </c>
      <c r="AF46" s="23" t="str">
        <f t="shared" si="63"/>
        <v>HP7</v>
      </c>
      <c r="AG46" t="str">
        <f t="shared" si="64"/>
        <v>Odpad vzniká při stavbách, demolicích, rekonstrukcích, stavebních úpravách.</v>
      </c>
      <c r="AH46" t="str">
        <f t="shared" si="65"/>
        <v>Vysoce heterogenní směs odpadů ze staveb, demolic, rekonstrukcí a stavebních úprav s obsahem azbestu - dále nevyužitelná směs izolačních materiálů s možnou příměsí zeminy, suti, cihel, betonu, obalů od stavebních materiálů  a jiných materiálů ze stavby.</v>
      </c>
      <c r="AI46" t="str">
        <f t="shared" si="66"/>
        <v xml:space="preserve">Heterogenní dále nevyužitelná směs stavebních a demoličních odpadů - jedná se o krytinu, šablony eternitu a materiál ze staveb s obsahem azbestu vzniklý při rekonstrukci, stav. úprav a demolic s obsahem azbestu. Vzhledem k povaze odpadu, který je tvořen velmi nesourodou směsí nejrůznějších typů materiálů je prakticky nemožné odebrat reprezentativní vzorek, který by svými vlastnostmi odpovídal vlastnostem vzorkovaného celku. Na základě provedeného úsudku lze deklarovat, že odpad splňuje podmínky pro přijetí na skládce kategorie S-O03 v souladu s platnou legislativou. Upozornění na nakládání s odpadem s obsahem azbestu, nutné dodržet podmínky provozovatele skládky viz. podrobné info na webu TS. Nebezpečné vlastnosti -ekotoxicita, dráždivost, karcinogenita, schopnost uvolňovat nebezpečné látky do životního prostředí při odstraňování. </v>
      </c>
      <c r="AJ46" t="str">
        <f t="shared" si="67"/>
        <v>pevné</v>
      </c>
      <c r="AK46" t="str">
        <f t="shared" si="68"/>
        <v>různorodá</v>
      </c>
      <c r="AL46" t="str">
        <f t="shared" si="69"/>
        <v>chemický</v>
      </c>
      <c r="AM46" t="str">
        <f t="shared" si="70"/>
        <v/>
      </c>
      <c r="AN46" t="str">
        <f t="shared" si="71"/>
        <v>Ne</v>
      </c>
      <c r="AO46" t="str">
        <f t="shared" si="72"/>
        <v>heterogennní</v>
      </c>
      <c r="AP46" t="str">
        <f t="shared" si="73"/>
        <v>Odpady z obsahem azbestu jsou ukládány v souladu s § 13 vyhlášky 273/2021 Sb. na vyhrazené místo s denním překrytím, nebo do krytého kontejneru, vždy zabalený v utěsněných obalech</v>
      </c>
      <c r="AQ46" t="str">
        <f t="shared" si="74"/>
        <v/>
      </c>
      <c r="AR46" t="str">
        <f t="shared" si="75"/>
        <v>&lt; 6,5</v>
      </c>
      <c r="AS46" t="str">
        <f t="shared" si="76"/>
        <v>upřesnění: předpoklad nízká výhřevnost dle složení odpadu</v>
      </c>
      <c r="AT46" t="str">
        <f t="shared" si="77"/>
        <v>&lt; 10</v>
      </c>
      <c r="AU46" t="str">
        <f t="shared" si="78"/>
        <v>Prakticky s ohledem na současný a vědecký pokrok nelze tento odpad materiálově recyklovat</v>
      </c>
      <c r="AV46" t="str">
        <f t="shared" si="79"/>
        <v>Úpravou nelze dosáhnout snížení objemu odpadu nebo snížení nebo odstranění nebezpečných vlastností</v>
      </c>
      <c r="AW46" t="str">
        <f t="shared" si="80"/>
        <v>Z odpadu již byly v místě jeho vzniku vytříděny využitelné či nebezpečné složky</v>
      </c>
      <c r="AX46" t="str">
        <f t="shared" si="81"/>
        <v/>
      </c>
      <c r="AY46" t="str">
        <f t="shared" si="82"/>
        <v/>
      </c>
      <c r="AZ46" t="str">
        <f t="shared" si="83"/>
        <v/>
      </c>
      <c r="BA46" t="str">
        <f t="shared" si="84"/>
        <v/>
      </c>
      <c r="BB46" t="str">
        <f t="shared" si="85"/>
        <v/>
      </c>
      <c r="BC46" t="str">
        <f t="shared" si="86"/>
        <v/>
      </c>
      <c r="BD46" t="str">
        <f t="shared" si="87"/>
        <v/>
      </c>
      <c r="BE46" t="str">
        <f t="shared" si="88"/>
        <v/>
      </c>
    </row>
    <row r="47" spans="1:57" x14ac:dyDescent="0.25">
      <c r="A47" s="21"/>
      <c r="B47" s="80"/>
      <c r="C47" s="80"/>
      <c r="D47" s="80"/>
      <c r="E47" s="80"/>
      <c r="F47" s="80"/>
      <c r="G47" s="81"/>
      <c r="H47" s="21"/>
      <c r="I47" s="80"/>
      <c r="J47" s="80"/>
      <c r="K47" s="80"/>
      <c r="L47" s="80"/>
      <c r="M47" s="80"/>
      <c r="N47" s="81"/>
      <c r="O47" s="21"/>
      <c r="P47" s="80" t="s">
        <v>122</v>
      </c>
      <c r="Q47" s="80"/>
      <c r="R47" s="80"/>
      <c r="S47" s="80"/>
      <c r="T47" s="80"/>
      <c r="U47" s="81"/>
      <c r="Z47">
        <f t="shared" si="16"/>
        <v>0</v>
      </c>
      <c r="AA47">
        <f t="shared" si="17"/>
        <v>0</v>
      </c>
      <c r="AB47" s="9">
        <f t="shared" si="59"/>
        <v>170904</v>
      </c>
      <c r="AC47" s="12" t="str">
        <f t="shared" si="60"/>
        <v>Směsné stavební a demoliční odpady neuvedené pod čísly 17 09 01, 17 09 02 a 17 09 02 - vhodné jako TZS</v>
      </c>
      <c r="AD47" t="str">
        <f t="shared" si="61"/>
        <v>O</v>
      </c>
      <c r="AE47" t="str">
        <f t="shared" si="62"/>
        <v>NE</v>
      </c>
      <c r="AF47" s="23" t="str">
        <f t="shared" si="63"/>
        <v>Nejsou</v>
      </c>
      <c r="AG47" t="str">
        <f t="shared" si="64"/>
        <v xml:space="preserve">Odpad vzniká při stavební a demoliční činnosti a je tvořen směsí různých inertních stavebních a nebo demoličních materiálů/odpadů. Odpad je upraven vytříděním nebezpečných a využitelných složek. </v>
      </c>
      <c r="AH47" t="str">
        <f t="shared" si="65"/>
        <v>Směs stavebních a demoličních odpadů (cihly, betony, malta, omítky, krytiny, …atd.)</v>
      </c>
      <c r="AI47" t="str">
        <f t="shared" si="66"/>
        <v>Odpad vzniká při stavebních a demoličních pracích. Odpad je upraven vytříděním nebezpečných složek, komodit určených ke zpětnému odběru a využitelných složek. Jedná se převážně o zbytky a části stavebních a demoličních odpadů (cihly, betony, malta, omítky, izolace, krytiny, …atd.). Z odpadu byly vytříděny nebezpečné složky a složky využitelné k recyklaci, odpad tedy již neobsahuje nebezpečné a využitelné složby. Vhledem k povaze odpadu, který je tvořen nesourodou směsí nejrůznějších druhů materiálů, je nemožné odebrat reprezentativní vzorek, který by svými vlastnostmi odpovídal vlastnostem vzorkovaného celku/odpadu. Na základě provedeného úsudku lze deklarovat, že odpad splňuje podmínky pro přijetí na skládce kategorie S-OO3 v souladu s platnou legislativou.</v>
      </c>
      <c r="AJ47" t="str">
        <f t="shared" si="67"/>
        <v>pevné</v>
      </c>
      <c r="AK47" t="str">
        <f t="shared" si="68"/>
        <v>různorodá</v>
      </c>
      <c r="AL47" t="str">
        <f t="shared" si="69"/>
        <v>bez zápachu</v>
      </c>
      <c r="AM47" t="str">
        <f t="shared" si="70"/>
        <v/>
      </c>
      <c r="AN47" t="str">
        <f t="shared" si="71"/>
        <v>Ne</v>
      </c>
      <c r="AO47" t="str">
        <f t="shared" si="72"/>
        <v>heterogennní</v>
      </c>
      <c r="AP47" t="str">
        <f t="shared" si="73"/>
        <v>Bude použito na překrytí skládky, odpady TZS mohou být přijímány do max. 25% celkové hmotnosti odpadů uložených na skládku v poplatkovém období</v>
      </c>
      <c r="AQ47" t="str">
        <f t="shared" si="74"/>
        <v/>
      </c>
      <c r="AR47" t="str">
        <f t="shared" si="75"/>
        <v>&lt; 6,5</v>
      </c>
      <c r="AS47" t="str">
        <f t="shared" si="76"/>
        <v>upřesnění: výhřevnost je proměnlivá dle složení odpadu</v>
      </c>
      <c r="AT47" t="str">
        <f t="shared" si="77"/>
        <v>&lt; 10</v>
      </c>
      <c r="AU47" t="str">
        <f t="shared" si="78"/>
        <v>Úpravou nelze dosáhnout snížení objemu odpadu nebo snížení nebo odstranění nebezpečných vlastností</v>
      </c>
      <c r="AV47" t="str">
        <f t="shared" si="79"/>
        <v>Z odpadu již byly v místě jeho vzniku vytříděny využitelné či nebezpečné složky</v>
      </c>
      <c r="AW47" t="str">
        <f t="shared" si="80"/>
        <v/>
      </c>
      <c r="AX47" t="str">
        <f t="shared" si="81"/>
        <v/>
      </c>
      <c r="AY47" t="str">
        <f t="shared" si="82"/>
        <v/>
      </c>
      <c r="AZ47" t="str">
        <f t="shared" si="83"/>
        <v/>
      </c>
      <c r="BA47" t="str">
        <f t="shared" si="84"/>
        <v/>
      </c>
      <c r="BB47" t="str">
        <f t="shared" si="85"/>
        <v/>
      </c>
      <c r="BC47" t="str">
        <f t="shared" si="86"/>
        <v/>
      </c>
      <c r="BD47" t="str">
        <f t="shared" si="87"/>
        <v/>
      </c>
      <c r="BE47" t="str">
        <f t="shared" si="88"/>
        <v/>
      </c>
    </row>
    <row r="48" spans="1:57" ht="17.25" customHeight="1" thickBot="1" x14ac:dyDescent="0.3">
      <c r="A48" s="84" t="s">
        <v>108</v>
      </c>
      <c r="B48" s="85"/>
      <c r="C48" s="85"/>
      <c r="D48" s="85"/>
      <c r="E48" s="85"/>
      <c r="F48" s="85"/>
      <c r="G48" s="86"/>
      <c r="H48" s="84" t="s">
        <v>108</v>
      </c>
      <c r="I48" s="85"/>
      <c r="J48" s="85"/>
      <c r="K48" s="85"/>
      <c r="L48" s="85"/>
      <c r="M48" s="85"/>
      <c r="N48" s="86"/>
      <c r="O48" s="84" t="s">
        <v>107</v>
      </c>
      <c r="P48" s="85"/>
      <c r="Q48" s="85"/>
      <c r="R48" s="85"/>
      <c r="S48" s="85"/>
      <c r="T48" s="85"/>
      <c r="U48" s="86"/>
      <c r="Z48">
        <f t="shared" si="16"/>
        <v>0</v>
      </c>
      <c r="AA48">
        <f t="shared" si="17"/>
        <v>0</v>
      </c>
      <c r="AB48" s="9">
        <f t="shared" si="59"/>
        <v>170904</v>
      </c>
      <c r="AC48" s="12" t="str">
        <f t="shared" si="60"/>
        <v>Směsné stavební a demoliční odpady neuvedené pod čísly 17 09 01, 17 09 02 a 17 09 03 - nevhodné jako TZS</v>
      </c>
      <c r="AD48" t="str">
        <f t="shared" si="61"/>
        <v>O</v>
      </c>
      <c r="AE48" t="str">
        <f t="shared" si="62"/>
        <v>NE</v>
      </c>
      <c r="AF48" s="23" t="str">
        <f t="shared" si="63"/>
        <v>Nejsou</v>
      </c>
      <c r="AG48" t="str">
        <f t="shared" si="64"/>
        <v xml:space="preserve">Odpad vzniká při stavební a demoliční činnosti a je tvořen směsí různých inertních stavebních a nebo demoličních materiálů/odpadů. Odpad je upraven vytříděním nebezpečných a využitelných složek. </v>
      </c>
      <c r="AH48" t="str">
        <f t="shared" si="65"/>
        <v>Směs stavebních a demoličních odpadů z úklidu staveniště (papírové a plastové obaly, cihly, betony, malta, omítky, izolace, krytiny, …atd.)</v>
      </c>
      <c r="AI48" t="str">
        <f t="shared" si="66"/>
        <v>Odpad vzniká při stavebních a demoličních pracích. Odpad je upraven vytříděním nebezpečných složek, komodit určených ke zpětnému odběru a využitelných složek. Jedná se převážně o zbytky a části stavebních a demoličních odpadů (cihly, betony, malta, omítky, izolace, krytiny, …atd.). Z odpadu byly vytříděny nebezpečné složky a složky využitelné k recyklaci, odpad tedy již neobsahuje nebezpečné a využitelné složby. Vhledem k povaze odpadu, který je tvořen nesourodou směsí nejrůznějších druhů materiálů, je nemožné odebrat reprezentativní vzorek, který by svými vlastnostmi odpovídal vlastnostem vzorkovaného celku/odpadu. Na základě provedeného úsudku lze deklarovat, že odpad splňuje podmínky pro přijetí na skládce kategorie S-OO3 v souladu s platnou legislativou.</v>
      </c>
      <c r="AJ48" t="str">
        <f t="shared" si="67"/>
        <v>pevné</v>
      </c>
      <c r="AK48" t="str">
        <f t="shared" si="68"/>
        <v>různorodá</v>
      </c>
      <c r="AL48" t="str">
        <f t="shared" si="69"/>
        <v>bez zápachu</v>
      </c>
      <c r="AM48" t="str">
        <f t="shared" si="70"/>
        <v/>
      </c>
      <c r="AN48" t="str">
        <f t="shared" si="71"/>
        <v>Ne</v>
      </c>
      <c r="AO48" t="str">
        <f t="shared" si="72"/>
        <v>heterogennní</v>
      </c>
      <c r="AP48" t="str">
        <f t="shared" si="73"/>
        <v xml:space="preserve">Nevhodné jako TZS pro překrytí, pro přijetí na skládku není potřeba provádět žádná zvláštní opatření, kromě hutnění. Pro odpad neplatí omezení smíchání s ostatními vybranými odpady. </v>
      </c>
      <c r="AQ48" t="str">
        <f t="shared" si="74"/>
        <v/>
      </c>
      <c r="AR48" t="str">
        <f t="shared" si="75"/>
        <v>&gt; 6,5</v>
      </c>
      <c r="AS48" t="str">
        <f t="shared" si="76"/>
        <v>upřesnění: výhřevnost je proměnlivá dle složení odpadu</v>
      </c>
      <c r="AT48" t="str">
        <f t="shared" si="77"/>
        <v>&lt; 10</v>
      </c>
      <c r="AU48" t="str">
        <f t="shared" si="78"/>
        <v>Úpravou nelze dosáhnout snížení objemu odpadu nebo snížení nebo odstranění nebezpečných vlastností</v>
      </c>
      <c r="AV48" t="str">
        <f t="shared" si="79"/>
        <v>Z odpadu již byly v místě jeho vzniku vytříděny využitelné či nebezpečné složky</v>
      </c>
      <c r="AW48" t="str">
        <f t="shared" si="80"/>
        <v/>
      </c>
      <c r="AX48" t="str">
        <f t="shared" si="81"/>
        <v/>
      </c>
      <c r="AY48" t="str">
        <f t="shared" si="82"/>
        <v/>
      </c>
      <c r="AZ48" t="str">
        <f t="shared" si="83"/>
        <v/>
      </c>
      <c r="BA48" t="str">
        <f t="shared" si="84"/>
        <v/>
      </c>
      <c r="BB48" t="str">
        <f t="shared" si="85"/>
        <v/>
      </c>
      <c r="BC48" t="str">
        <f t="shared" si="86"/>
        <v/>
      </c>
      <c r="BD48" t="str">
        <f t="shared" si="87"/>
        <v/>
      </c>
      <c r="BE48" t="str">
        <f t="shared" si="88"/>
        <v/>
      </c>
    </row>
    <row r="49" spans="17:57" x14ac:dyDescent="0.25">
      <c r="Z49">
        <f t="shared" si="16"/>
        <v>0</v>
      </c>
      <c r="AA49">
        <f t="shared" si="17"/>
        <v>0</v>
      </c>
      <c r="AB49" s="9">
        <f t="shared" si="59"/>
        <v>190801</v>
      </c>
      <c r="AC49" s="12" t="str">
        <f t="shared" si="60"/>
        <v>Shrabky z česlí</v>
      </c>
      <c r="AD49" t="str">
        <f t="shared" si="61"/>
        <v>O</v>
      </c>
      <c r="AE49" t="str">
        <f t="shared" si="62"/>
        <v>NE</v>
      </c>
      <c r="AF49" s="23" t="str">
        <f t="shared" si="63"/>
        <v>Nejsou</v>
      </c>
      <c r="AG49" t="str">
        <f t="shared" si="64"/>
        <v>Odpad vzniká při průtoku odpadních vod na ČOV Jičín před začátkem technologické linky na česlích, kde se hrubé nečistoty oddělují (separují) od dalších látek.</v>
      </c>
      <c r="AH49" t="str">
        <f t="shared" si="65"/>
        <v>Vysoce heterogenní směs odpadů většinou pevného skupenství plovoucí v odpadní vodě - dále nevyužitelná směs plastových, papírových obalů s ojedinělým výskytem dřeva, textilu a jiných materiálů.</v>
      </c>
      <c r="AI49" t="str">
        <f t="shared" si="66"/>
        <v xml:space="preserve">Vysoce heterogenní dále nevyužitelná směs odpadů. Vzhledem k povaze odpadu, který je tvořen velmi nesourodou směsí nejrůznějších typů materiálů je prakticky nemožné odebrat reprezentativní vzorek, který by svými vlastnostmi odpovídal vlastnostem vzorkovaného celku. Na základě provedeného úsudku lze deklarovat, že odpad splňuje podmínky pro přijetí na skládce kategorie S-O03 v souladu s platnou legislativou. </v>
      </c>
      <c r="AJ49" t="str">
        <f t="shared" si="67"/>
        <v>pevné</v>
      </c>
      <c r="AK49" t="str">
        <f t="shared" si="68"/>
        <v>různorodá</v>
      </c>
      <c r="AL49" t="str">
        <f t="shared" si="69"/>
        <v>typicky mírný</v>
      </c>
      <c r="AM49" t="str">
        <f t="shared" si="70"/>
        <v/>
      </c>
      <c r="AN49" t="str">
        <f t="shared" si="71"/>
        <v>Ano</v>
      </c>
      <c r="AO49" t="str">
        <f t="shared" si="72"/>
        <v>heterogennní</v>
      </c>
      <c r="AP49" t="str">
        <f t="shared" si="73"/>
        <v>Nejsou stanovena, standartně překrytí a hutnění</v>
      </c>
      <c r="AQ49" t="str">
        <f t="shared" si="74"/>
        <v/>
      </c>
      <c r="AR49" t="str">
        <f t="shared" si="75"/>
        <v>&gt; 6,5</v>
      </c>
      <c r="AS49" t="str">
        <f t="shared" si="76"/>
        <v>upřesnění: výhřevnost je proměnlivá dle složení odpadu</v>
      </c>
      <c r="AT49" t="str">
        <f t="shared" si="77"/>
        <v>&lt; 10</v>
      </c>
      <c r="AU49" t="str">
        <f t="shared" si="78"/>
        <v>Prakticky s ohledem na současný a vědecký pokrok nelze tento odpad materiálově recyklovat</v>
      </c>
      <c r="AV49" t="str">
        <f t="shared" si="79"/>
        <v>Úpravou nelze dosáhnout snížení objemu odpadu nebo snížení nebo odstranění nebezpečných vlastností</v>
      </c>
      <c r="AW49" t="str">
        <f t="shared" si="80"/>
        <v>Celkové nepříznivé dopady úpravy odpadu na ŽP převyšují příznivé dopady jeho odstranění</v>
      </c>
      <c r="AX49" t="str">
        <f t="shared" si="81"/>
        <v/>
      </c>
      <c r="AY49" t="str">
        <f t="shared" si="82"/>
        <v/>
      </c>
      <c r="AZ49" t="str">
        <f t="shared" si="83"/>
        <v/>
      </c>
      <c r="BA49" t="str">
        <f t="shared" si="84"/>
        <v/>
      </c>
      <c r="BB49" t="str">
        <f t="shared" si="85"/>
        <v/>
      </c>
      <c r="BC49" t="str">
        <f t="shared" si="86"/>
        <v/>
      </c>
      <c r="BD49" t="str">
        <f t="shared" si="87"/>
        <v/>
      </c>
      <c r="BE49" t="str">
        <f t="shared" si="88"/>
        <v/>
      </c>
    </row>
    <row r="50" spans="17:57" x14ac:dyDescent="0.25">
      <c r="Z50">
        <f t="shared" si="16"/>
        <v>0</v>
      </c>
      <c r="AA50">
        <f t="shared" si="17"/>
        <v>0</v>
      </c>
      <c r="AB50" s="9">
        <f t="shared" si="59"/>
        <v>190802</v>
      </c>
      <c r="AC50" s="12" t="str">
        <f t="shared" si="60"/>
        <v>Odpady z lapáků písku</v>
      </c>
      <c r="AD50" t="str">
        <f t="shared" si="61"/>
        <v>O</v>
      </c>
      <c r="AE50" t="str">
        <f t="shared" si="62"/>
        <v>NE</v>
      </c>
      <c r="AF50" s="23" t="str">
        <f t="shared" si="63"/>
        <v>Nejsou</v>
      </c>
      <c r="AG50" t="str">
        <f t="shared" si="64"/>
        <v>Odpad vzniká při průtoku odpadních vod ČOV Jičín na začátku technologické linky v lapácích písků, kde se písek odděluje , separuje od dalších látek.</v>
      </c>
      <c r="AH50" t="str">
        <f t="shared" si="65"/>
        <v>Pevná látka v rypném stavu, zemina, písek, usazené sedimenty</v>
      </c>
      <c r="AI50" t="str">
        <f t="shared" si="66"/>
        <v xml:space="preserve">Homogenní dále nevyužitelná směs zeminy, písků a kamení zněčištěných od odpadů. Vzhledem k povaze odpadu, který je tvořen velmi nesourodou směsí nejrůznějších typů materiálů je prakticky nemožné odebrat reprezentativní vzorek, který by svými vlastnostmi odpovídal vlastnostem vzorkovaného celku. Na základě provedeného úsudku lze deklarovat, že odpad splňuje podmínky pro přijetí na skládce kategorie S-O03 v souladu s platnou legislativou. </v>
      </c>
      <c r="AJ50" t="str">
        <f t="shared" si="67"/>
        <v>pevné</v>
      </c>
      <c r="AK50" t="str">
        <f t="shared" si="68"/>
        <v>šedá</v>
      </c>
      <c r="AL50" t="str">
        <f t="shared" si="69"/>
        <v>typicky mírný</v>
      </c>
      <c r="AM50" t="str">
        <f t="shared" si="70"/>
        <v/>
      </c>
      <c r="AN50" t="str">
        <f t="shared" si="71"/>
        <v>Ano</v>
      </c>
      <c r="AO50" t="str">
        <f t="shared" si="72"/>
        <v>homogenní</v>
      </c>
      <c r="AP50" t="str">
        <f t="shared" si="73"/>
        <v>Nejsou stanovena, standartně překrytí a hutnění</v>
      </c>
      <c r="AQ50" t="str">
        <f t="shared" si="74"/>
        <v/>
      </c>
      <c r="AR50" t="str">
        <f t="shared" si="75"/>
        <v>&lt; 6,5</v>
      </c>
      <c r="AS50" t="str">
        <f t="shared" si="76"/>
        <v>upřesnění: předpoklad nízká výhřevnost dle složení odpadu</v>
      </c>
      <c r="AT50" t="str">
        <f t="shared" si="77"/>
        <v>&lt; 10</v>
      </c>
      <c r="AU50" t="str">
        <f t="shared" si="78"/>
        <v>Prakticky s ohledem na současný a vědecký pokrok nelze tento odpad materiálově recyklovat</v>
      </c>
      <c r="AV50" t="str">
        <f t="shared" si="79"/>
        <v>Úpravou nelze dosáhnout snížení objemu odpadu nebo snížení nebo odstranění nebezpečných vlastností</v>
      </c>
      <c r="AW50" t="str">
        <f t="shared" si="80"/>
        <v>Celkové nepříznivé dopady úpravy odpadu na ŽP převyšují příznivé dopady jeho odstranění</v>
      </c>
      <c r="AX50" t="str">
        <f t="shared" si="81"/>
        <v/>
      </c>
      <c r="AY50" t="str">
        <f t="shared" si="82"/>
        <v/>
      </c>
      <c r="AZ50" t="str">
        <f t="shared" si="83"/>
        <v/>
      </c>
      <c r="BA50" t="str">
        <f t="shared" si="84"/>
        <v/>
      </c>
      <c r="BB50" t="str">
        <f t="shared" si="85"/>
        <v/>
      </c>
      <c r="BC50" t="str">
        <f t="shared" si="86"/>
        <v/>
      </c>
      <c r="BD50" t="str">
        <f t="shared" si="87"/>
        <v/>
      </c>
      <c r="BE50" t="str">
        <f t="shared" si="88"/>
        <v/>
      </c>
    </row>
    <row r="51" spans="17:57" x14ac:dyDescent="0.25">
      <c r="Z51">
        <f t="shared" si="16"/>
        <v>0</v>
      </c>
      <c r="AA51">
        <f t="shared" si="17"/>
        <v>0</v>
      </c>
      <c r="AB51" s="9">
        <f t="shared" si="59"/>
        <v>190901</v>
      </c>
      <c r="AC51" s="12" t="str">
        <f t="shared" si="60"/>
        <v>Pevné odpady z primárního čištění (z česlí a filtrů)</v>
      </c>
      <c r="AD51" t="str">
        <f t="shared" si="61"/>
        <v>O</v>
      </c>
      <c r="AE51" t="str">
        <f t="shared" si="62"/>
        <v>NE</v>
      </c>
      <c r="AF51" s="23" t="str">
        <f t="shared" si="63"/>
        <v>Nejsou</v>
      </c>
      <c r="AG51" t="str">
        <f t="shared" si="64"/>
        <v>Odpad vzniká při průtoku odpadních vod na ČOV Jičín před začátkem technologické linky na česlícha filtrech, kde se hrubé nečistoty oddělují (separují) od dalších látek.</v>
      </c>
      <c r="AH51" t="str">
        <f t="shared" si="65"/>
        <v>Vysoce heterogenní směs odpadů většinou pevného skupenství plovoucí v odpadní vodě - dále nevyužitelná směs plastových, papírových obalů s ojedinělým výskytem dřeva, textilu a jiných materiálů.</v>
      </c>
      <c r="AI51" t="str">
        <f t="shared" si="66"/>
        <v xml:space="preserve">Vysoce heterogenní dále nevyužitelná směs odpadů. Vzhledem k povaze odpadu, který je tvořen velmi nesourodou směsí nejrůznějších typů materiálů je prakticky nemožné odebrat reprezentativní vzorek, který by svými vlastnostmi odpovídal vlastnostem vzorkovaného celku. Na základě provedeného úsudku lze deklarovat, že odpad splňuje podmínky pro přijetí na skládce kategorie S-O03 v souladu s platnou legislativou. </v>
      </c>
      <c r="AJ51" t="str">
        <f t="shared" si="67"/>
        <v>pevné</v>
      </c>
      <c r="AK51" t="str">
        <f t="shared" si="68"/>
        <v>šedá</v>
      </c>
      <c r="AL51" t="str">
        <f t="shared" si="69"/>
        <v>typicky mírný</v>
      </c>
      <c r="AM51" t="str">
        <f t="shared" si="70"/>
        <v/>
      </c>
      <c r="AN51" t="str">
        <f t="shared" si="71"/>
        <v>Ano</v>
      </c>
      <c r="AO51" t="str">
        <f t="shared" si="72"/>
        <v>heterogennní</v>
      </c>
      <c r="AP51" t="str">
        <f t="shared" si="73"/>
        <v>Nejsou stanovena, standartně překrytí a hutnění</v>
      </c>
      <c r="AQ51" t="str">
        <f t="shared" si="74"/>
        <v/>
      </c>
      <c r="AR51" t="str">
        <f t="shared" si="75"/>
        <v>&gt; 6,5</v>
      </c>
      <c r="AS51" t="str">
        <f t="shared" si="76"/>
        <v>upřesnění: výhřevnost je proměnlivá dle složení odpadu</v>
      </c>
      <c r="AT51" t="str">
        <f t="shared" si="77"/>
        <v>&lt; 10</v>
      </c>
      <c r="AU51" t="str">
        <f t="shared" si="78"/>
        <v>Prakticky s ohledem na současný a vědecký pokrok nelze tento odpad materiálově recyklovat</v>
      </c>
      <c r="AV51" t="str">
        <f t="shared" si="79"/>
        <v>Úpravou nelze dosáhnout snížení objemu odpadu nebo snížení nebo odstranění nebezpečných vlastností</v>
      </c>
      <c r="AW51" t="str">
        <f t="shared" si="80"/>
        <v>Celkové nepříznivé dopady úpravy odpadu na ŽP převyšují příznivé dopady jeho odstranění</v>
      </c>
      <c r="AX51" t="str">
        <f t="shared" si="81"/>
        <v/>
      </c>
      <c r="AY51" t="str">
        <f t="shared" si="82"/>
        <v/>
      </c>
      <c r="AZ51" t="str">
        <f t="shared" si="83"/>
        <v/>
      </c>
      <c r="BA51" t="str">
        <f t="shared" si="84"/>
        <v/>
      </c>
      <c r="BB51" t="str">
        <f t="shared" si="85"/>
        <v/>
      </c>
      <c r="BC51" t="str">
        <f t="shared" si="86"/>
        <v/>
      </c>
      <c r="BD51" t="str">
        <f t="shared" si="87"/>
        <v/>
      </c>
      <c r="BE51" t="str">
        <f t="shared" si="88"/>
        <v/>
      </c>
    </row>
    <row r="52" spans="17:57" x14ac:dyDescent="0.25">
      <c r="Z52">
        <f t="shared" si="16"/>
        <v>0</v>
      </c>
      <c r="AA52">
        <f t="shared" si="17"/>
        <v>0</v>
      </c>
      <c r="AB52" s="9">
        <f t="shared" si="59"/>
        <v>191212</v>
      </c>
      <c r="AC52" s="12" t="str">
        <f t="shared" si="60"/>
        <v xml:space="preserve">	
Jiné odpady (včetně směsí materiálů) z mechanické úpravy odpadu neuvedené pod číslem 19 12 11</v>
      </c>
      <c r="AD52" t="str">
        <f t="shared" si="61"/>
        <v>O</v>
      </c>
      <c r="AE52" t="str">
        <f t="shared" si="62"/>
        <v>ANO</v>
      </c>
      <c r="AF52" s="23" t="str">
        <f t="shared" si="63"/>
        <v>Nejsou</v>
      </c>
      <c r="AG52" t="str">
        <f t="shared" si="64"/>
        <v>Odpad vzníká jako zbytková část z roztřídění např. na  provozech sběrného dvora, třídírny plastů, papíru a skla</v>
      </c>
      <c r="AH52" t="str">
        <f t="shared" si="65"/>
        <v>Vysoce heterogenní směs odpadů. Odpad tvoří směs veškerých smetků, zbytků, znečištěných plastů, papírů, přetříděného objemného odpadu atd.</v>
      </c>
      <c r="AI52" t="str">
        <f t="shared" si="66"/>
        <v>Jedná se o dále nevyužitelnou směs odpadů vznikajících mechanickým tříděním  (úpravou) ostatních odpadů, zejména z třídění objemného odpadu, separace plastů, papíru a skla. Vzhledem k povaze odpadu, který je tvořen velmi nesourodou směsí nejrůznějších typů materiálů je prakticky nemožné odebrat reprezentativní vzorek, který by svými vlastnostmi odpovídal vlastnostem vzorkovaného celku. Na základě provedeného úsudku lze deklarovat, že odpad splňuje podmínky pro přijetí na skládce kategorie S-OO3 v souladu s platnou legislativou.</v>
      </c>
      <c r="AJ52" t="str">
        <f t="shared" si="67"/>
        <v>pevné</v>
      </c>
      <c r="AK52" t="str">
        <f t="shared" si="68"/>
        <v>různorodá</v>
      </c>
      <c r="AL52" t="str">
        <f t="shared" si="69"/>
        <v>typicky mírný</v>
      </c>
      <c r="AM52" t="str">
        <f t="shared" si="70"/>
        <v/>
      </c>
      <c r="AN52" t="str">
        <f t="shared" si="71"/>
        <v>Ne</v>
      </c>
      <c r="AO52" t="str">
        <f t="shared" si="72"/>
        <v>heterogennní</v>
      </c>
      <c r="AP52" t="str">
        <f t="shared" si="73"/>
        <v>Nejsou stanovena, standartně překrytí a hutnění</v>
      </c>
      <c r="AQ52" t="str">
        <f t="shared" si="74"/>
        <v/>
      </c>
      <c r="AR52" t="str">
        <f t="shared" si="75"/>
        <v>&lt; 6,5</v>
      </c>
      <c r="AS52" t="str">
        <f t="shared" si="76"/>
        <v>upřesnění: výhřevnost je proměnlivá dle složení odpadu</v>
      </c>
      <c r="AT52" t="str">
        <f t="shared" si="77"/>
        <v>&lt; 10</v>
      </c>
      <c r="AU52" t="str">
        <f t="shared" si="78"/>
        <v>Z odpadu již byly v místě jeho vzniku vytříděny využitelné či nebezpečné složky</v>
      </c>
      <c r="AV52" t="str">
        <f t="shared" si="79"/>
        <v>Prakticky s ohledem na současný a vědecký pokrok nelze tento odpad materiálově recyklovat</v>
      </c>
      <c r="AW52" t="str">
        <f t="shared" si="80"/>
        <v/>
      </c>
      <c r="AX52" t="str">
        <f t="shared" si="81"/>
        <v/>
      </c>
      <c r="AY52" t="str">
        <f t="shared" si="82"/>
        <v/>
      </c>
      <c r="AZ52" t="str">
        <f t="shared" si="83"/>
        <v/>
      </c>
      <c r="BA52" t="str">
        <f t="shared" si="84"/>
        <v/>
      </c>
      <c r="BB52" t="str">
        <f t="shared" si="85"/>
        <v/>
      </c>
      <c r="BC52" t="str">
        <f t="shared" si="86"/>
        <v/>
      </c>
      <c r="BD52" t="str">
        <f t="shared" si="87"/>
        <v/>
      </c>
      <c r="BE52" t="str">
        <f t="shared" si="88"/>
        <v/>
      </c>
    </row>
    <row r="53" spans="17:57" x14ac:dyDescent="0.25">
      <c r="Z53">
        <f t="shared" si="16"/>
        <v>0</v>
      </c>
      <c r="AA53">
        <f t="shared" si="17"/>
        <v>0</v>
      </c>
      <c r="AB53" s="9">
        <f t="shared" si="59"/>
        <v>200202</v>
      </c>
      <c r="AC53" s="12" t="str">
        <f t="shared" si="60"/>
        <v>Zemina a kamení</v>
      </c>
      <c r="AD53" t="str">
        <f t="shared" si="61"/>
        <v>O</v>
      </c>
      <c r="AE53" t="str">
        <f t="shared" si="62"/>
        <v>NE</v>
      </c>
      <c r="AF53" s="23" t="str">
        <f t="shared" si="63"/>
        <v>Nejsou</v>
      </c>
      <c r="AG53" t="str">
        <f t="shared" si="64"/>
        <v>Odpad vzniká při údržbě zahrady či stavebních úpravách na pozemku původce.</v>
      </c>
      <c r="AH53" t="str">
        <f t="shared" si="65"/>
        <v>Odpad je převážně tvořen výkopovou zeminou, kamením, může být znečištěn nevyužitelnými příměsemi jako beton, cihly, plasty, sklo, dřevo, kořeny, kovy apod. (pouze však malé kusy)</v>
      </c>
      <c r="AI53" t="str">
        <f t="shared" si="66"/>
        <v>Odpad je převážně tvořen výkopovou zeminou, kamením a dalšími podobnými materiály na bázi především přírodních materiálů. Odpad může být znečištěn nevyužitelnými příměsemi malých a velmi malých rozměrů jako beton, cihly, plasty (vč. PVC), sklo, dřevo, kovy apod. takovým způsobem, že je nemožná jeho další úprava za účelem snížení objemu a/nebo úprava k využití (např. k zasypávání nebo k recyklaci). Vzhledem k většinovému zastoupení zeminy a kamení v odpadu zařadil původce odpad  pod katalog.č. 170504. Odpad pochází ze stavební činnosti (výkopových a podobných prací). Svým charakterem se až na výjimky jedná o odpad vhodný pro technické zabezpečení skládky. Odpad není znečištěn žádnou nebezpečnou látkou, nebezpečné a využitelné složky byly vytříděny. Původce (popř. předávající osoba / dodavatel) na základě znalosti vstupních surovin, technologie vzniku, úpravy a dalších informací o odpadu, předpokládá u odpadu splnění vyluhovatelnosti i všech dalších relevantních ukazatelů pro přijetí, stanovených vyhláškou č. 273/2021 Sb., o podrobnostech nakládání s odpady, v platném znění, pro odpovídající skupinu skládky, na kterou může být odpad vzhledem ke svým vlastnostem, vyluhovatelnosti a složení dle tohoto základního popisu uložen. Vzhledem ke složení odpadu převážně z materiálů přírodního původu (zemina, kamení) a vzniku odpadu při běžné stavební činnosti (zemní práce v nekontaminovaném prostředí) je zřejmé, že odpad neobsahuje ani neuvolňuje nadlimitní množství sledovaných těžkých kovů, solí ani jiných složek (viz příloha č. 10 k vyhlášce č. 273/2021 Sb.), jež by mohly způsobit překročení povolených limitů sledovaných ukazatelů vyluhovatelnosti pro danou skupinu skládky . Odpad vzhledem ke svým vlastnostem, složení a s přihlédnutím k místním technickým a ekonomickýcm podmínkám nelze využít či jinak odstranit v souladu s hierarchií odpadového hospodářství. Materiálová recyklace odpadu není možná ani účelná z důvodu přítomnosti nežádoucích příměsí a složek.</v>
      </c>
      <c r="AJ53" t="str">
        <f t="shared" si="67"/>
        <v>pevné</v>
      </c>
      <c r="AK53" t="str">
        <f t="shared" si="68"/>
        <v>žlutá, hnědá až šedočerná</v>
      </c>
      <c r="AL53" t="str">
        <f t="shared" si="69"/>
        <v>bez zápachu</v>
      </c>
      <c r="AM53" t="str">
        <f t="shared" si="70"/>
        <v/>
      </c>
      <c r="AN53" t="str">
        <f t="shared" si="71"/>
        <v>Ne</v>
      </c>
      <c r="AO53" t="str">
        <f t="shared" si="72"/>
        <v>homogenní</v>
      </c>
      <c r="AP53" t="str">
        <f t="shared" si="73"/>
        <v>Nejsou stanovena, standartně překrytí a hutnění</v>
      </c>
      <c r="AQ53" t="str">
        <f t="shared" si="74"/>
        <v/>
      </c>
      <c r="AR53" t="str">
        <f t="shared" si="75"/>
        <v>&lt; 6,5</v>
      </c>
      <c r="AS53" t="str">
        <f t="shared" si="76"/>
        <v>upřesnění: pouze stavební materiál, předpoklad nízká</v>
      </c>
      <c r="AT53" t="str">
        <f t="shared" si="77"/>
        <v>&lt; 10</v>
      </c>
      <c r="AU53" t="str">
        <f t="shared" si="78"/>
        <v>Úpravou nelze dosáhnout snížení objemu odpadu nebo snížení nebo odstranění nebezpečných vlastností</v>
      </c>
      <c r="AV53" t="str">
        <f t="shared" si="79"/>
        <v/>
      </c>
      <c r="AW53" t="str">
        <f t="shared" si="80"/>
        <v/>
      </c>
      <c r="AX53" t="str">
        <f t="shared" si="81"/>
        <v/>
      </c>
      <c r="AY53" t="str">
        <f t="shared" si="82"/>
        <v/>
      </c>
      <c r="AZ53" t="str">
        <f t="shared" si="83"/>
        <v/>
      </c>
      <c r="BA53" t="str">
        <f t="shared" si="84"/>
        <v/>
      </c>
      <c r="BB53" t="str">
        <f t="shared" si="85"/>
        <v/>
      </c>
      <c r="BC53" t="str">
        <f t="shared" si="86"/>
        <v/>
      </c>
      <c r="BD53" t="str">
        <f t="shared" si="87"/>
        <v/>
      </c>
      <c r="BE53" t="str">
        <f t="shared" si="88"/>
        <v/>
      </c>
    </row>
    <row r="54" spans="17:57" x14ac:dyDescent="0.25">
      <c r="Z54">
        <f t="shared" si="16"/>
        <v>0</v>
      </c>
      <c r="AA54">
        <f t="shared" si="17"/>
        <v>0</v>
      </c>
      <c r="AB54" s="9">
        <f t="shared" si="59"/>
        <v>200203</v>
      </c>
      <c r="AC54" s="12" t="str">
        <f t="shared" si="60"/>
        <v>Jiný biologicky nerozložitelný odpad</v>
      </c>
      <c r="AD54" t="str">
        <f t="shared" si="61"/>
        <v>O</v>
      </c>
      <c r="AE54" t="str">
        <f t="shared" si="62"/>
        <v>NE</v>
      </c>
      <c r="AF54" s="23" t="str">
        <f t="shared" si="63"/>
        <v>Nejsou</v>
      </c>
      <c r="AG54" t="str">
        <f t="shared" si="64"/>
        <v xml:space="preserve">Odpad vzniká v komunální sféře (města, obce). Tvoří jej biologicky nerozložitelný odpad - zemina, kameny, stavební materiály, nerozložitelný odpad. </v>
      </c>
      <c r="AH54" t="str">
        <f t="shared" si="65"/>
        <v>Vysoce heterogenní směs odpadů, ze kterých byly vytříděny využitelné a nebezpečné složky, jedná se o směs biologicky nerozložitelných  odpadů.</v>
      </c>
      <c r="AI54" t="str">
        <f t="shared" si="66"/>
        <v>Odpad vzniká při činnosti v komunální sféře - při rekonstrukcích parků, zahrad a dále souostřeďovaním ze hbřitovů a zahradnictví. Odpad tvoří směs biologicky nerozložitelných  odpadů, protože způsob provedení/odstranění neumožňuje jejich podrobnější vytřídění. Vzhledem k povaze odpadu, který je tvořen velmi nesourodou směsí nejrůznějších typů materiálů je prakticky nemožné odebrat reprezentativní vzorek, který by svými vlastnostmi odpovídal vlastnostem vzorkovaného celku. Na základě provedeného úsudku lze deklarovat, že odpad splňuje podmínky pro přijetí na skládce kategorie S-O03 v souladu s platnou legislativou.</v>
      </c>
      <c r="AJ54" t="str">
        <f t="shared" si="67"/>
        <v>pevné</v>
      </c>
      <c r="AK54" t="str">
        <f t="shared" si="68"/>
        <v>různorodá</v>
      </c>
      <c r="AL54" t="str">
        <f t="shared" si="69"/>
        <v>typicky mírný</v>
      </c>
      <c r="AM54" t="str">
        <f t="shared" si="70"/>
        <v/>
      </c>
      <c r="AN54" t="str">
        <f t="shared" si="71"/>
        <v>Ne</v>
      </c>
      <c r="AO54" t="str">
        <f t="shared" si="72"/>
        <v>heterogennní</v>
      </c>
      <c r="AP54" t="str">
        <f t="shared" si="73"/>
        <v>Nejsou stanovena, standartně překrytí a hutnění</v>
      </c>
      <c r="AQ54" t="str">
        <f t="shared" si="74"/>
        <v/>
      </c>
      <c r="AR54" t="str">
        <f t="shared" si="75"/>
        <v>&gt; 6,5</v>
      </c>
      <c r="AS54" t="str">
        <f t="shared" si="76"/>
        <v>upřesnění: výhřevnost je proměnlivá dle složení odpadu</v>
      </c>
      <c r="AT54" t="str">
        <f t="shared" si="77"/>
        <v>&lt; 10</v>
      </c>
      <c r="AU54" t="str">
        <f t="shared" si="78"/>
        <v>Úpravou nelze dosáhnout snížení objemu odpadu nebo snížení nebo odstranění nebezpečných vlastností</v>
      </c>
      <c r="AV54" t="str">
        <f t="shared" si="79"/>
        <v>Z odpadu již byly v místě jeho vzniku vytříděny využitelné či nebezpečné složky</v>
      </c>
      <c r="AW54" t="str">
        <f t="shared" si="80"/>
        <v>Prakticky s ohledem na současný a vědecký pokrok nelze tento odpad materiálově recyklovat</v>
      </c>
      <c r="AX54" t="str">
        <f t="shared" si="81"/>
        <v/>
      </c>
      <c r="AY54" t="str">
        <f t="shared" si="82"/>
        <v/>
      </c>
      <c r="AZ54" t="str">
        <f t="shared" si="83"/>
        <v/>
      </c>
      <c r="BA54" t="str">
        <f t="shared" si="84"/>
        <v/>
      </c>
      <c r="BB54" t="str">
        <f t="shared" si="85"/>
        <v/>
      </c>
      <c r="BC54" t="str">
        <f t="shared" si="86"/>
        <v/>
      </c>
      <c r="BD54" t="str">
        <f t="shared" si="87"/>
        <v/>
      </c>
      <c r="BE54" t="str">
        <f t="shared" si="88"/>
        <v/>
      </c>
    </row>
    <row r="55" spans="17:57" x14ac:dyDescent="0.25">
      <c r="Z55">
        <f t="shared" si="16"/>
        <v>0</v>
      </c>
      <c r="AA55">
        <f t="shared" si="17"/>
        <v>0</v>
      </c>
      <c r="AB55" s="9">
        <f t="shared" si="59"/>
        <v>200301</v>
      </c>
      <c r="AC55" s="12" t="str">
        <f t="shared" si="60"/>
        <v>Směsný komunální odpad - svoz</v>
      </c>
      <c r="AD55" t="str">
        <f t="shared" si="61"/>
        <v>O</v>
      </c>
      <c r="AE55" t="str">
        <f t="shared" si="62"/>
        <v>NE</v>
      </c>
      <c r="AF55" s="23" t="str">
        <f t="shared" si="63"/>
        <v>Nejsou</v>
      </c>
      <c r="AG55" t="str">
        <f t="shared" si="64"/>
        <v>Odpad ze svozu sběrových nádob na komunální odpad, zařazených do systému shromážďování, sběru, přepravy, třídění, využívání a odstraňování komunálních odpadů vznikajících na katastrálním území obce jako nevyužitelný zbytek po předchozím odděleném soustřeďování recyklovatelných komunálních odpadů na místech a dle pokynů  určených obcí. Odpad obsahuje dále nevyužitelné směsi různých materiálů jako např. plastů vč. PVC, ošetřeného dřeva, kompozitních materiálů s obsahem plastů (vč. PVC), skla (např. drátosklo), porcelánu, znečištěné oděvy atd.</v>
      </c>
      <c r="AH55" t="str">
        <f t="shared" si="65"/>
        <v>Komunální odpad po vytřídění využitelných a nebezpečných složek obsahující popel, uliční smetky a dále nevyužitelné zbytky plastů, papíru, kovových předmětů, jídla, jiných biologicky rozložitelných odpadů, skla, vyřazených a nefunkčních předmětů a zařízení apod.</v>
      </c>
      <c r="AI55" t="str">
        <f t="shared" si="66"/>
        <v>Jedná se o odpad ze svozu sběrových nádob na komunální odpad, zařazených do systému shromážďování, sběru, přepravy, třídění, využívání a odstraňování komunálních odpadů vznikajících na katastrálním území obce  jako nevyužitelný zbytek po předchozím odděleném soustřeďování recyklovatelných komunálních odpadů na místech a dle pokynů  určených obcí, příp. dle obecního systému odpadového hospodářství. Vzhledem k povaze odpadu, který je tvořen nesourodou směsí nejrůznějších druhů materiálů, je nemožné odebrat reprezentativní vzorek, který by svými vlastnostmi odpovídal vlastnostem vzorkovaného celku/odpadu. Odpad není znečištěn žádnou nebezpečnou látkou, nebezpečné a využitelné složky byly  před umístěním do sběrné nádoby na předávaný odpad vytříděny, další úprava odpadu s ohledem na způsob odstranění není nutná ani účelná. Původce (popř. předávající osoba / dodavatel) na základě znalosti vstupních surovin, technologie vzniku, úpravy a dalších informací o odpadu, předpokládá u odpadu splnění vyluhovatelnosti i všech dalších relevantních ukazatelů pro přijetí, stanovených vyhláškou č. 273/2021 Sb., o podrobnostech nakládání s odpady, v platném znění, pro odpovídající skupinu skládky, na kterou může být odpad vzhledem ke svým vlastnostem, vyluhovatelnosti a složení dle tohoto základního popisu uložen. Vzhledem ke složení odpadu z běžně používaných materiálů a původnímu určení odpadu (např. dále nevyužitelné obaly vč. zbytků potravin, smetky, použité výrobky denní potřeby atd....) lze důvodně předpokládat, že odpad neobsahuje ani neuvolňuje nadlimitní množství sledovaných těžkých kovů, solí ani jiných složek (viz příloha č. 10 k vyhlášce č. 273/2021 Sb.), jež by mohly způsobit překročení povolených limitů sledovaných ukazatelů vyluhovatelnosti pro danou skupinu skládky. Odpad vzhledem ke svým vlastnostem, složení a s přihlédnutím k místním technickým a ekonomickým podmínkám nelze využít či jinak odstranit v souladu s hierarchií odpadového hospodářství. Odstranění odpadu ve spalovně není možné z technicko - ekonomických důvodů (např. dojezdová vzdálenost, kapacita spalovny, požadavky na homogenitu a výhřevnost odpadu, přítomnost složek s nadlimitním obsahem chloru apod.).Na základě provedeného úsudku lze deklarovat, že odpad splňuje podmínky pro přijetí na skládce kategorie S-OO3 v souladu s platnou legislativou.</v>
      </c>
      <c r="AJ55" t="str">
        <f t="shared" si="67"/>
        <v>pevné</v>
      </c>
      <c r="AK55" t="str">
        <f t="shared" si="68"/>
        <v>různorodá</v>
      </c>
      <c r="AL55" t="str">
        <f t="shared" si="69"/>
        <v>silný</v>
      </c>
      <c r="AM55" t="str">
        <f t="shared" si="70"/>
        <v/>
      </c>
      <c r="AN55" t="str">
        <f t="shared" si="71"/>
        <v>Ne</v>
      </c>
      <c r="AO55" t="str">
        <f t="shared" si="72"/>
        <v>heterogennní</v>
      </c>
      <c r="AP55" t="str">
        <f t="shared" si="73"/>
        <v>Nejsou stanovena</v>
      </c>
      <c r="AQ55" t="str">
        <f t="shared" si="74"/>
        <v/>
      </c>
      <c r="AR55" t="str">
        <f t="shared" si="75"/>
        <v>&gt; 6,5</v>
      </c>
      <c r="AS55" t="str">
        <f t="shared" si="76"/>
        <v>upřesnění: výhřevnost je proměnlivá dle složení odpadu</v>
      </c>
      <c r="AT55" t="str">
        <f t="shared" si="77"/>
        <v>&lt; 10</v>
      </c>
      <c r="AU55" t="str">
        <f t="shared" si="78"/>
        <v>Úpravou nelze dosáhnout snížení objemu odpadu nebo snížení nebo odstranění nebezpečných vlastností</v>
      </c>
      <c r="AV55" t="str">
        <f t="shared" si="79"/>
        <v>Z odpadu již byly v místě jeho vzniku vytříděny využitelné či nebezpečné složky</v>
      </c>
      <c r="AW55" t="str">
        <f t="shared" si="80"/>
        <v>Prakticky s ohledem na současný a vědecký pokrok nelze tento odpad materiálově recyklovat</v>
      </c>
      <c r="AX55" t="str">
        <f t="shared" si="81"/>
        <v/>
      </c>
      <c r="AY55" t="str">
        <f t="shared" si="82"/>
        <v/>
      </c>
      <c r="AZ55" t="str">
        <f t="shared" si="83"/>
        <v/>
      </c>
      <c r="BA55" t="str">
        <f t="shared" si="84"/>
        <v/>
      </c>
      <c r="BB55" t="str">
        <f t="shared" si="85"/>
        <v/>
      </c>
      <c r="BC55" t="str">
        <f t="shared" si="86"/>
        <v/>
      </c>
      <c r="BD55" t="str">
        <f t="shared" si="87"/>
        <v/>
      </c>
      <c r="BE55" t="str">
        <f t="shared" si="88"/>
        <v/>
      </c>
    </row>
    <row r="56" spans="17:57" x14ac:dyDescent="0.25">
      <c r="Z56">
        <f>IF(AA56=1,ROW(AB56),0)</f>
        <v>0</v>
      </c>
      <c r="AA56">
        <f>IF(AC56=$A$15,1,0)</f>
        <v>0</v>
      </c>
      <c r="AB56" s="9">
        <f t="shared" si="59"/>
        <v>200301</v>
      </c>
      <c r="AC56" s="12" t="str">
        <f t="shared" si="60"/>
        <v>Směsný komunální odpad - firma, občan</v>
      </c>
      <c r="AD56" t="str">
        <f t="shared" si="61"/>
        <v>O</v>
      </c>
      <c r="AE56" t="str">
        <f t="shared" si="62"/>
        <v>NE</v>
      </c>
      <c r="AF56" s="23" t="str">
        <f t="shared" si="63"/>
        <v>Nejsou</v>
      </c>
      <c r="AG56" t="str">
        <f t="shared" si="64"/>
        <v>Odpad vzniká při úklidu budov, administrativních prostor, areálu, bytu, domu, domácnosti apod.</v>
      </c>
      <c r="AH56" t="str">
        <f t="shared" si="65"/>
        <v>Vysoce heterogenní směs odpadů, ze kterých byly vytříděny využitelné a nebezpečné složky, jedná se o směs smetí, odpadků, zbytků potravin, nevyužitelných obalů, odpadu z odpadkových košů atd.</v>
      </c>
      <c r="AI56" t="str">
        <f t="shared" si="66"/>
        <v>Jedná se o dále nevyužitelnou směs odpadů vznikajících při úklidu budov, administrativních prostor, areálu, bytu, domu, domácnosti apod. Vzhledem k povaze odpadu, který je tvořen nesourodou směsí nejrůznějších druhů materiálů, je nemožné odebrat reprezentativní vzorek, který by svými vlastnostmi odpovídal vlastnostem vzorkovaného celku/odpadu. Odpad není znečištěn žádnou nebezpečnou látkou, nebezpečné a využitelné složky byly vytříděny, další úprava odpadu s ohledem na způsob odstranění není nutná ani účelná. Původce (popř. předávající osoba / dodavatel) na základě znalosti vstupních surovin, technologie vzniku, úpravy a dalších informací o odpadu, předpokládá u odpadu splnění vyluhovatelnosti i všech dalších relevantních ukazatelů pro přijetí, stanovených vyhláškou č. 273/2021 Sb., o podrobnostech nakládání s odpady, v platném znění, pro odpovídající skupinu skládky, na kterou může být odpad vzhledem ke svým vlastnostem, vyluhovatelnosti a složení dle tohoto základního popisu uložen. Vzhledem ke složení odpadu z běžně používaných materiálů a původnímu určení odpadu (např. dále nevyužitelné obaly vč. zbytků potravin, smetky, použité výrobky denní potřeby atd....) lze důvodně předpokládat, že odpad neobsahuje ani neuvolňuje nadlimitní množství sledovaných těžkých kovů, solí ani jiných složek (viz příloha č. 10 k vyhlášce č. 273/2021 Sb.), jež by mohly způsobit překročení povolených limitů sledovaných ukazatelů vyluhovatelnosti pro danou skupinu skládky. Odpad vzhledem ke svým vlastnostem, složení a s přihlédnutím k místním technickým a ekonomickýcm podmínkám nelze využít či jinak odstranit v souladu s hierarchií odpadového hospodářství. Na základě provedeného úsudku lze deklarovat, že odpad splňuje podmínky pro přijetí na skládce kategorie S-OO3 v souladu s platnou legislativou.</v>
      </c>
      <c r="AJ56" t="str">
        <f t="shared" si="67"/>
        <v>pevné</v>
      </c>
      <c r="AK56" t="str">
        <f t="shared" si="68"/>
        <v>různorodá</v>
      </c>
      <c r="AL56" t="str">
        <f t="shared" si="69"/>
        <v>silný</v>
      </c>
      <c r="AM56" t="str">
        <f t="shared" si="70"/>
        <v/>
      </c>
      <c r="AN56" t="str">
        <f t="shared" si="71"/>
        <v>Ne</v>
      </c>
      <c r="AO56" t="str">
        <f t="shared" si="72"/>
        <v>heterogennní</v>
      </c>
      <c r="AP56" t="str">
        <f t="shared" si="73"/>
        <v>Nejsou stanovena</v>
      </c>
      <c r="AQ56" t="str">
        <f t="shared" si="74"/>
        <v/>
      </c>
      <c r="AR56" t="str">
        <f t="shared" si="75"/>
        <v>&gt; 6,5</v>
      </c>
      <c r="AS56" t="str">
        <f t="shared" si="76"/>
        <v>upřesnění: výhřevnost je proměnlivá dle složení odpadu</v>
      </c>
      <c r="AT56" t="str">
        <f t="shared" si="77"/>
        <v>&lt; 10</v>
      </c>
      <c r="AU56" t="str">
        <f t="shared" si="78"/>
        <v>Úpravou nelze dosáhnout snížení objemu odpadu nebo snížení nebo odstranění nebezpečných vlastností</v>
      </c>
      <c r="AV56" t="str">
        <f t="shared" si="79"/>
        <v>Z odpadu již byly v místě jeho vzniku vytříděny využitelné či nebezpečné složky</v>
      </c>
      <c r="AW56" t="str">
        <f t="shared" si="80"/>
        <v>Prakticky s ohledem na současný a vědecký pokrok nelze tento odpad materiálově recyklovat</v>
      </c>
      <c r="AX56" t="str">
        <f t="shared" si="81"/>
        <v/>
      </c>
      <c r="AY56" t="str">
        <f t="shared" si="82"/>
        <v/>
      </c>
      <c r="AZ56" t="str">
        <f t="shared" si="83"/>
        <v/>
      </c>
      <c r="BA56" t="str">
        <f t="shared" si="84"/>
        <v/>
      </c>
      <c r="BB56" t="str">
        <f t="shared" si="85"/>
        <v/>
      </c>
      <c r="BC56" t="str">
        <f t="shared" si="86"/>
        <v/>
      </c>
      <c r="BD56" t="str">
        <f t="shared" si="87"/>
        <v/>
      </c>
      <c r="BE56" t="str">
        <f t="shared" si="88"/>
        <v/>
      </c>
    </row>
    <row r="57" spans="17:57" x14ac:dyDescent="0.25">
      <c r="Z57">
        <f t="shared" si="16"/>
        <v>0</v>
      </c>
      <c r="AA57">
        <f t="shared" si="17"/>
        <v>0</v>
      </c>
      <c r="AB57" s="9">
        <f t="shared" si="59"/>
        <v>200302</v>
      </c>
      <c r="AC57" s="12" t="str">
        <f t="shared" si="60"/>
        <v>Odpad z tržišť</v>
      </c>
      <c r="AD57" t="str">
        <f t="shared" si="61"/>
        <v>O</v>
      </c>
      <c r="AE57" t="str">
        <f t="shared" si="62"/>
        <v>NE</v>
      </c>
      <c r="AF57" s="23" t="str">
        <f t="shared" si="63"/>
        <v>Nejsou</v>
      </c>
      <c r="AG57" t="str">
        <f t="shared" si="64"/>
        <v>Odpad vzniká při úklidu města, obce, tvoří jej smetky z komunikací a komunální odpad včetně biologické složky</v>
      </c>
      <c r="AH57" t="str">
        <f t="shared" si="65"/>
        <v>Vysoce heterogenní směs odpadů, ze kterých byly vytříděny využitelné a nebezpečné složky, jedná se o směs smetí, odpadků, zbytků potravin, nevyužitelných obalů  atd.</v>
      </c>
      <c r="AI57" t="str">
        <f t="shared" si="66"/>
        <v>Odpad vzniká při úklidu trhů, tvoří jej jak smetky z komunikací, zvláště zemina, kameny, ale i komunální odpad včetně biologické složky.  Vzhledem k povaze odpadu, který je tvořen velmi nesourodou směsí nejrůznějších typů materiálů je prakticky nemožné odebrat reprezentativní vzorek, který by svými vlastnostmi odpovídal vlastnostem vzorkovaného celku. Na základě provedeného úsudku lze deklarovat, že odpad splňuje podmínky pro přijetí na skládce kategorie S-OO3 v souladu s platnou legislativou.</v>
      </c>
      <c r="AJ57" t="str">
        <f t="shared" si="67"/>
        <v>pevné</v>
      </c>
      <c r="AK57" t="str">
        <f t="shared" si="68"/>
        <v>různorodá</v>
      </c>
      <c r="AL57" t="str">
        <f t="shared" si="69"/>
        <v>typicky mírný</v>
      </c>
      <c r="AM57" t="str">
        <f t="shared" si="70"/>
        <v/>
      </c>
      <c r="AN57" t="str">
        <f t="shared" si="71"/>
        <v>Ne</v>
      </c>
      <c r="AO57" t="str">
        <f t="shared" si="72"/>
        <v>heterogennní</v>
      </c>
      <c r="AP57" t="str">
        <f t="shared" si="73"/>
        <v>Nejsou stanovena</v>
      </c>
      <c r="AQ57" t="str">
        <f t="shared" si="74"/>
        <v/>
      </c>
      <c r="AR57" t="str">
        <f t="shared" si="75"/>
        <v>&gt; 6,5</v>
      </c>
      <c r="AS57" t="str">
        <f t="shared" si="76"/>
        <v>upřesnění: výhřevnost je proměnlivá dle složení odpadu</v>
      </c>
      <c r="AT57" t="str">
        <f t="shared" si="77"/>
        <v>&lt; 10</v>
      </c>
      <c r="AU57" t="str">
        <f t="shared" si="78"/>
        <v>Úpravou nelze dosáhnout snížení objemu odpadu nebo snížení nebo odstranění nebezpečných vlastností</v>
      </c>
      <c r="AV57" t="str">
        <f t="shared" si="79"/>
        <v>Technicky neproveditelné</v>
      </c>
      <c r="AW57" t="str">
        <f t="shared" si="80"/>
        <v/>
      </c>
      <c r="AX57" t="str">
        <f t="shared" si="81"/>
        <v/>
      </c>
      <c r="AY57" t="str">
        <f t="shared" si="82"/>
        <v/>
      </c>
      <c r="AZ57" t="str">
        <f t="shared" si="83"/>
        <v/>
      </c>
      <c r="BA57" t="str">
        <f t="shared" si="84"/>
        <v/>
      </c>
      <c r="BB57" t="str">
        <f t="shared" si="85"/>
        <v/>
      </c>
      <c r="BC57" t="str">
        <f t="shared" si="86"/>
        <v/>
      </c>
      <c r="BD57" t="str">
        <f t="shared" si="87"/>
        <v/>
      </c>
      <c r="BE57" t="str">
        <f t="shared" si="88"/>
        <v/>
      </c>
    </row>
    <row r="58" spans="17:57" x14ac:dyDescent="0.25">
      <c r="Z58">
        <f t="shared" si="16"/>
        <v>0</v>
      </c>
      <c r="AA58">
        <f t="shared" si="17"/>
        <v>0</v>
      </c>
      <c r="AB58" s="9">
        <f t="shared" si="59"/>
        <v>200303</v>
      </c>
      <c r="AC58" s="12" t="str">
        <f t="shared" si="60"/>
        <v>Uliční smetky</v>
      </c>
      <c r="AD58" t="str">
        <f t="shared" si="61"/>
        <v>O</v>
      </c>
      <c r="AE58" t="str">
        <f t="shared" si="62"/>
        <v>NE</v>
      </c>
      <c r="AF58" s="23" t="str">
        <f t="shared" si="63"/>
        <v>Nejsou</v>
      </c>
      <c r="AG58" t="str">
        <f t="shared" si="64"/>
        <v xml:space="preserve">Odpad vzniká při úklidu města, obce, tvoří jej smetky z komunikací, zvláště zemina, kameny, stavební materiály a uklizený posypový materiál. </v>
      </c>
      <c r="AH58" t="str">
        <f t="shared" si="65"/>
        <v>Vysoce heterogenní směs odpadů. Odpad tvoří směs veškerých smetků, protože způsob provedení/odstranění neumožňuje jejich podrobnější vytřídění.</v>
      </c>
      <c r="AI58" t="str">
        <f t="shared" si="66"/>
        <v>Tvoří jej smetky z komunikací, zvláště zemina, kameny, stavební materiály a uklizený posypový materiál.  Vzhledem k povaze odpadu, který je tvořen velmi nesourodou směsí nejrůznějších typů materiálů je prakticky nemožné odebrat reprezentativní vzorek, který by svými vlastnostmi odpovídal vlastnostem vzorkovaného celku. Na základě provedeného úsudku lze deklarovat, že odpad splňuje podmínky pro přijetí na skládce kategorie S-OO3 v souladu s platnou legislativou.</v>
      </c>
      <c r="AJ58" t="str">
        <f t="shared" si="67"/>
        <v>pevné</v>
      </c>
      <c r="AK58" t="str">
        <f t="shared" si="68"/>
        <v>černá</v>
      </c>
      <c r="AL58" t="str">
        <f t="shared" si="69"/>
        <v>chemický</v>
      </c>
      <c r="AM58" t="str">
        <f t="shared" si="70"/>
        <v/>
      </c>
      <c r="AN58" t="str">
        <f t="shared" si="71"/>
        <v>Ne</v>
      </c>
      <c r="AO58" t="str">
        <f t="shared" si="72"/>
        <v>heterogennní</v>
      </c>
      <c r="AP58" t="str">
        <f t="shared" si="73"/>
        <v>Nejsou stanovena</v>
      </c>
      <c r="AQ58" t="str">
        <f t="shared" si="74"/>
        <v/>
      </c>
      <c r="AR58" t="str">
        <f t="shared" si="75"/>
        <v>&lt; 6,5</v>
      </c>
      <c r="AS58" t="str">
        <f t="shared" si="76"/>
        <v>upřesnění: předpoklad nízká výhřevnost dle složení smetků</v>
      </c>
      <c r="AT58" t="str">
        <f t="shared" si="77"/>
        <v>&lt; 10</v>
      </c>
      <c r="AU58" t="str">
        <f t="shared" si="78"/>
        <v>Úpravou nelze dosáhnout snížení objemu odpadu nebo snížení nebo odstranění nebezpečných vlastností</v>
      </c>
      <c r="AV58" t="str">
        <f t="shared" si="79"/>
        <v>Technicky neproveditelné</v>
      </c>
      <c r="AW58" t="str">
        <f t="shared" si="80"/>
        <v/>
      </c>
      <c r="AX58" t="str">
        <f t="shared" si="81"/>
        <v/>
      </c>
      <c r="AY58" t="str">
        <f t="shared" si="82"/>
        <v/>
      </c>
      <c r="AZ58" t="str">
        <f t="shared" si="83"/>
        <v/>
      </c>
      <c r="BA58" t="str">
        <f t="shared" si="84"/>
        <v/>
      </c>
      <c r="BB58" t="str">
        <f t="shared" si="85"/>
        <v/>
      </c>
      <c r="BC58" t="str">
        <f t="shared" si="86"/>
        <v/>
      </c>
      <c r="BD58" t="str">
        <f t="shared" si="87"/>
        <v/>
      </c>
      <c r="BE58" t="str">
        <f t="shared" si="88"/>
        <v/>
      </c>
    </row>
    <row r="59" spans="17:57" x14ac:dyDescent="0.25">
      <c r="Z59">
        <f t="shared" si="16"/>
        <v>0</v>
      </c>
      <c r="AA59">
        <f t="shared" si="17"/>
        <v>0</v>
      </c>
      <c r="AB59" s="9">
        <f t="shared" si="59"/>
        <v>200307</v>
      </c>
      <c r="AC59" s="12" t="str">
        <f t="shared" si="60"/>
        <v>Objemný odpad - obec</v>
      </c>
      <c r="AD59" t="str">
        <f t="shared" si="61"/>
        <v>O</v>
      </c>
      <c r="AE59" t="str">
        <f t="shared" si="62"/>
        <v>NE</v>
      </c>
      <c r="AF59" s="23" t="str">
        <f t="shared" si="63"/>
        <v>Nejsou</v>
      </c>
      <c r="AG59" t="str">
        <f t="shared" si="64"/>
        <v>Nevyužitelný objemný komunální odpad z hromadného sběru organizovaného obcí po předchozím vytřídění a odděleném soustřeďování recyklovatelných komunálních odpadů na místech a dle pokynů  určených obcí.</v>
      </c>
      <c r="AH59" t="str">
        <f t="shared" si="65"/>
        <v xml:space="preserve">Použitý starý nábytek (vytříděný bez čistého dřeva, dřevotřísky), koberce, matrace, linolea, zrcadla, zbytky po úklidu bez nebezpečných látek, drobný stavební odpad.  </v>
      </c>
      <c r="AI59" t="str">
        <f t="shared" si="66"/>
        <v>Odpad vzniká z domácností, kanceláří, skladů, …atd. Jedná se převážně o použitý/poškozený starý nábytek, koberce, ...atp.  Z odpadu byly vytříděny nebezpečné složky a složky využitelné k recyklaci, odpad tedy již neobsahuje nebezpečné a využitelné složby. Vzhledem k povaze odpadu, který je tvořen nesourodou směsí nejrůznějších druhů materiálů, je nemožné odebrat reprezentativní vzorek, který by svými vlastnostmi odpovídal vlastnostem vzorkovaného celku/odpadu. Na základě provedeného úsudku lze deklarovat, že odpad splňuje podmínky pro přijetí na skládce kategorie S-OO3 v souladu s platnou legislativou.</v>
      </c>
      <c r="AJ59" t="str">
        <f t="shared" si="67"/>
        <v>pevné</v>
      </c>
      <c r="AK59" t="str">
        <f t="shared" si="68"/>
        <v>různorodá</v>
      </c>
      <c r="AL59" t="str">
        <f t="shared" si="69"/>
        <v>bez zápachu</v>
      </c>
      <c r="AM59" t="str">
        <f t="shared" si="70"/>
        <v/>
      </c>
      <c r="AN59" t="str">
        <f t="shared" si="71"/>
        <v>Ne</v>
      </c>
      <c r="AO59" t="str">
        <f t="shared" si="72"/>
        <v>heterogennní</v>
      </c>
      <c r="AP59" t="str">
        <f t="shared" si="73"/>
        <v>Nejsou stanovena</v>
      </c>
      <c r="AQ59" t="str">
        <f t="shared" si="74"/>
        <v/>
      </c>
      <c r="AR59" t="str">
        <f t="shared" si="75"/>
        <v>&gt; 6,5</v>
      </c>
      <c r="AS59" t="str">
        <f t="shared" si="76"/>
        <v>upřesnění: výhřevnost je proměnlivá dle složení odpadu</v>
      </c>
      <c r="AT59" t="str">
        <f t="shared" si="77"/>
        <v>&lt; 10</v>
      </c>
      <c r="AU59" t="str">
        <f t="shared" si="78"/>
        <v>Úpravou nelze dosáhnout snížení objemu odpadu nebo snížení nebo odstranění nebezpečných vlastností</v>
      </c>
      <c r="AV59" t="str">
        <f t="shared" si="79"/>
        <v>Z odpadu již byly v místě jeho vzniku vytříděny využitelné či nebezpečné složky</v>
      </c>
      <c r="AW59" t="str">
        <f t="shared" si="80"/>
        <v/>
      </c>
      <c r="AX59" t="str">
        <f t="shared" si="81"/>
        <v/>
      </c>
      <c r="AY59" t="str">
        <f t="shared" si="82"/>
        <v/>
      </c>
      <c r="AZ59" t="str">
        <f t="shared" si="83"/>
        <v/>
      </c>
      <c r="BA59" t="str">
        <f t="shared" si="84"/>
        <v/>
      </c>
      <c r="BB59" t="str">
        <f t="shared" si="85"/>
        <v/>
      </c>
      <c r="BC59" t="str">
        <f t="shared" si="86"/>
        <v/>
      </c>
      <c r="BD59" t="str">
        <f t="shared" si="87"/>
        <v/>
      </c>
      <c r="BE59" t="str">
        <f t="shared" si="88"/>
        <v/>
      </c>
    </row>
    <row r="60" spans="17:57" x14ac:dyDescent="0.25">
      <c r="Z60">
        <f t="shared" si="16"/>
        <v>0</v>
      </c>
      <c r="AA60">
        <f t="shared" si="17"/>
        <v>0</v>
      </c>
      <c r="AB60" s="9">
        <f t="shared" si="59"/>
        <v>200307</v>
      </c>
      <c r="AC60" s="12" t="str">
        <f t="shared" si="60"/>
        <v>Objemný odpad -firmy, občan</v>
      </c>
      <c r="AD60" t="str">
        <f t="shared" si="61"/>
        <v>O</v>
      </c>
      <c r="AE60" t="str">
        <f t="shared" si="62"/>
        <v>NE</v>
      </c>
      <c r="AF60" s="23" t="str">
        <f t="shared" si="63"/>
        <v>Nejsou</v>
      </c>
      <c r="AG60" t="str">
        <f t="shared" si="64"/>
        <v xml:space="preserve">Nevyužitelný objemný komunální odpad z domácností, kanceláří, skladů, …atd.   </v>
      </c>
      <c r="AH60" t="str">
        <f t="shared" si="65"/>
        <v xml:space="preserve">Použitý starý nábytek (vytříděný bez čistého dřeva, dřevotřísky), koberce, matrace, linolea, zrcadla, zbytky po úklidu bez nebezpečných látek, drobný stavební odpad.  </v>
      </c>
      <c r="AI60" t="str">
        <f t="shared" si="66"/>
        <v>Odpad vzniká z domácností, kanceláří, skladů, …atd. Jedná se převážně o použitý/poškozený starý nábytek, koberce, ...atp.  Z odpadu byly vytříděny nebezpečné složky a složky využitelné k recyklaci, odpad tedy již neobsahuje nebezpečné a využitelné složby. Vzhledem k povaze odpadu, který je tvořen nesourodou směsí nejrůznějších druhů materiálů, je nemožné odebrat reprezentativní vzorek, který by svými vlastnostmi odpovídal vlastnostem vzorkovaného celku/odpadu. Na základě provedeného úsudku lze deklarovat, že odpad splňuje podmínky pro přijetí na skládce kategorie S-OO3 v souladu s platnou legislativou.</v>
      </c>
      <c r="AJ60" t="str">
        <f t="shared" si="67"/>
        <v>pevné</v>
      </c>
      <c r="AK60" t="str">
        <f t="shared" si="68"/>
        <v>různorodá</v>
      </c>
      <c r="AL60" t="str">
        <f t="shared" si="69"/>
        <v>bez zápachu</v>
      </c>
      <c r="AM60" t="str">
        <f t="shared" si="70"/>
        <v/>
      </c>
      <c r="AN60" t="str">
        <f t="shared" si="71"/>
        <v>Ne</v>
      </c>
      <c r="AO60" t="str">
        <f t="shared" si="72"/>
        <v>heterogennní</v>
      </c>
      <c r="AP60" t="str">
        <f t="shared" si="73"/>
        <v>Nejsou stanovena</v>
      </c>
      <c r="AQ60" t="str">
        <f t="shared" si="74"/>
        <v/>
      </c>
      <c r="AR60" t="str">
        <f t="shared" si="75"/>
        <v>&gt; 6,5</v>
      </c>
      <c r="AS60" t="str">
        <f t="shared" si="76"/>
        <v>upřesnění: výhřevnost je proměnlivá dle složení odpadu</v>
      </c>
      <c r="AT60" t="str">
        <f t="shared" si="77"/>
        <v>&lt; 10</v>
      </c>
      <c r="AU60" t="str">
        <f t="shared" si="78"/>
        <v>Úpravou nelze dosáhnout snížení objemu odpadu nebo snížení nebo odstranění nebezpečných vlastností</v>
      </c>
      <c r="AV60" t="str">
        <f t="shared" si="79"/>
        <v>Z odpadu již byly v místě jeho vzniku vytříděny využitelné či nebezpečné složky</v>
      </c>
      <c r="AW60" t="str">
        <f t="shared" si="80"/>
        <v/>
      </c>
      <c r="AX60" t="str">
        <f t="shared" si="81"/>
        <v/>
      </c>
      <c r="AY60" t="str">
        <f t="shared" si="82"/>
        <v/>
      </c>
      <c r="AZ60" t="str">
        <f t="shared" si="83"/>
        <v/>
      </c>
      <c r="BA60" t="str">
        <f t="shared" si="84"/>
        <v/>
      </c>
      <c r="BB60" t="str">
        <f t="shared" si="85"/>
        <v/>
      </c>
      <c r="BC60" t="str">
        <f t="shared" si="86"/>
        <v/>
      </c>
      <c r="BD60" t="str">
        <f t="shared" si="87"/>
        <v/>
      </c>
      <c r="BE60" t="str">
        <f t="shared" si="88"/>
        <v/>
      </c>
    </row>
    <row r="61" spans="17:57" x14ac:dyDescent="0.25">
      <c r="Z61">
        <f t="shared" si="16"/>
        <v>0</v>
      </c>
      <c r="AA61">
        <f t="shared" si="17"/>
        <v>0</v>
      </c>
      <c r="AB61" s="9">
        <f t="shared" si="59"/>
        <v>17050401</v>
      </c>
      <c r="AC61" s="12" t="str">
        <f t="shared" si="60"/>
        <v>Sedimenty vytěžené z koryt vodních toků a vodních nádrží</v>
      </c>
      <c r="AD61" t="str">
        <f t="shared" si="61"/>
        <v>O</v>
      </c>
      <c r="AE61" t="str">
        <f t="shared" si="62"/>
        <v>NE</v>
      </c>
      <c r="AF61" s="23" t="str">
        <f t="shared" si="63"/>
        <v>Nejsou</v>
      </c>
      <c r="AG61" t="str">
        <f t="shared" si="64"/>
        <v>Odpad vzniká při zemních a výkopových pracích při čištění vodních toků a nádrží</v>
      </c>
      <c r="AH61" t="str">
        <f t="shared" si="65"/>
        <v>Odpad je převážně tvořen výkopovou zeminou, kamením, může být znečištěn nevyužitelnými příměsemi jako beton, cihly, plasty, sklo, dřevo, kořeny, kovy apod. (pouze však malé kusy)</v>
      </c>
      <c r="AI61" t="str">
        <f t="shared" si="66"/>
        <v>Odpad je převážně tvořen výkopovou zeminou, kamením a dalšími podobnými materiály na bázi především přírodních materiálů. Odpad může být znečištěn nevyužitelnými příměsemi malých a velmi malých rozměrů jako beton, cihly, plasty (vč. PVC), sklo, dřevo, kovy apod. takovým způsobem, že je nemožná jeho další úprava za účelem snížení objemu a/nebo úprava k využití (např. k zasypávání nebo k recyklaci). Vzhledem k většinovému zastoupení zeminy a kamení v odpadu zařadil původce odpad  pod katalog.č. 17050401. Odpad pochází z výkopových prací na vodních tocích a nádržích. Svým charakterem se až na výjimky jedná o odpad vhodný pro technické zabezpečení skládky. Odpad není znečištěn žádnou nebezpečnou látkou, nebezpečné a využitelné složky byly vytříděny. Původce (popř. předávající osoba / dodavatel) na základě znalosti vstupních surovin, technologie vzniku, úpravy a dalších informací o odpadu, předpokládá u odpadu splnění vyluhovatelnosti i všech dalších relevantních ukazatelů pro přijetí, stanovených vyhláškou č. 273/2021 Sb., o podrobnostech nakládání s odpady, v platném znění, pro odpovídající skupinu skládky, na kterou může být odpad vzhledem ke svým vlastnostem, vyluhovatelnosti a složení dle tohoto základního popisu uložen. Vzhledem ke složení odpadu převážně z materiálů přírodního původu (zemina, kamení) a vzniku odpadu při běžné činnosti (zemní práce v nekontaminovaném prostředí) je zřejmé, že odpad neobsahuje ani neuvolňuje nadlimitní množství sledovaných těžkých kovů, solí ani jiných složek (viz příloha č. 10 k vyhlášce č. 273/2021 Sb.), jež by mohly způsobit překročení povolených limitů sledovaných ukazatelů vyluhovatelnosti pro danou skupinu skládky . Odpad vzhledem ke svým vlastnostem, složení a s přihlédnutím k místním technickým a ekonomickýcm podmínkám nelze využít či jinak odstranit v souladu s hierarchií odpadového hospodářství. Materiálová recyklace odpadu není možná ani účelná z důvodu přítomnosti nežádoucích příměsí a složek. Vše výše uvedené musí být potvrzeno rozbory.</v>
      </c>
      <c r="AJ61" t="str">
        <f t="shared" si="67"/>
        <v>pevné, rypný stav</v>
      </c>
      <c r="AK61" t="str">
        <f t="shared" si="68"/>
        <v>hnědá</v>
      </c>
      <c r="AL61" t="str">
        <f t="shared" si="69"/>
        <v>typicky mírný</v>
      </c>
      <c r="AM61" t="str">
        <f t="shared" si="70"/>
        <v/>
      </c>
      <c r="AN61" t="str">
        <f t="shared" si="71"/>
        <v>Ano</v>
      </c>
      <c r="AO61" t="str">
        <f t="shared" si="72"/>
        <v>homogenní</v>
      </c>
      <c r="AP61" t="str">
        <f t="shared" si="73"/>
        <v>Nejsou stanovena, standartně překrytí a hutnění</v>
      </c>
      <c r="AQ61" t="str">
        <f t="shared" si="74"/>
        <v/>
      </c>
      <c r="AR61" t="str">
        <f t="shared" si="75"/>
        <v>&lt; 6,5</v>
      </c>
      <c r="AS61" t="str">
        <f t="shared" si="76"/>
        <v>upřesnění: pouze stavební materiál, předpoklad nízká</v>
      </c>
      <c r="AT61" t="str">
        <f t="shared" si="77"/>
        <v>&lt; 10</v>
      </c>
      <c r="AU61" t="str">
        <f t="shared" si="78"/>
        <v>Úpravou nelze dosáhnout snížení objemu odpadu nebo snížení nebo odstranění nebezpečných vlastností</v>
      </c>
      <c r="AV61" t="str">
        <f t="shared" si="79"/>
        <v/>
      </c>
      <c r="AW61" t="str">
        <f t="shared" si="80"/>
        <v/>
      </c>
      <c r="AX61" t="str">
        <f t="shared" si="81"/>
        <v/>
      </c>
      <c r="AY61" t="str">
        <f t="shared" si="82"/>
        <v/>
      </c>
      <c r="AZ61" t="str">
        <f t="shared" si="83"/>
        <v/>
      </c>
      <c r="BA61" t="str">
        <f t="shared" si="84"/>
        <v/>
      </c>
      <c r="BB61" t="str">
        <f t="shared" si="85"/>
        <v/>
      </c>
      <c r="BC61" t="str">
        <f t="shared" si="86"/>
        <v/>
      </c>
      <c r="BD61" t="str">
        <f t="shared" si="87"/>
        <v/>
      </c>
      <c r="BE61" t="str">
        <f t="shared" si="88"/>
        <v/>
      </c>
    </row>
    <row r="62" spans="17:57" x14ac:dyDescent="0.25">
      <c r="Z62">
        <f t="shared" si="16"/>
        <v>0</v>
      </c>
      <c r="AA62">
        <f t="shared" si="17"/>
        <v>0</v>
      </c>
      <c r="AB62" s="9">
        <f>A104</f>
        <v>0</v>
      </c>
      <c r="AC62" s="12">
        <f>E104</f>
        <v>0</v>
      </c>
      <c r="AD62">
        <f>K104</f>
        <v>0</v>
      </c>
      <c r="AE62">
        <f>N104</f>
        <v>0</v>
      </c>
      <c r="AF62" s="23">
        <f>Q104</f>
        <v>0</v>
      </c>
      <c r="AG62" t="str">
        <f t="shared" ref="AG62" si="89">IF(T104=0,"",T104)</f>
        <v/>
      </c>
      <c r="AH62" t="str">
        <f t="shared" ref="AH62" si="90">IF(Z104=0,"",Z104)</f>
        <v/>
      </c>
      <c r="AI62" t="str">
        <f t="shared" ref="AI62" si="91">IF(AB104=0,"",AB104)</f>
        <v/>
      </c>
      <c r="AJ62" t="str">
        <f t="shared" ref="AJ62" si="92">IF(AD104=0,"",AD104)</f>
        <v/>
      </c>
      <c r="AK62" t="str">
        <f t="shared" ref="AK62" si="93">IF(AE104=0,"",AE104)</f>
        <v/>
      </c>
      <c r="AL62" t="str">
        <f t="shared" ref="AL62" si="94">IF(AF104=0,"",AF104)</f>
        <v/>
      </c>
      <c r="AM62" t="str">
        <f t="shared" ref="AM62" si="95">IF(AG104=0,"",AG104)</f>
        <v/>
      </c>
      <c r="AN62" t="str">
        <f t="shared" ref="AN62" si="96">IF(AH104=0,"",AH104)</f>
        <v/>
      </c>
      <c r="AO62" t="str">
        <f t="shared" ref="AO62" si="97">IF(AI104=0,"",AI104)</f>
        <v/>
      </c>
      <c r="AP62" t="str">
        <f t="shared" ref="AP62" si="98">IF(AJ104=0,"",AJ104)</f>
        <v/>
      </c>
      <c r="AQ62" t="str">
        <f t="shared" ref="AQ62" si="99">IF(AK104=0,"",AK104)</f>
        <v/>
      </c>
      <c r="AR62" t="str">
        <f t="shared" ref="AR62" si="100">IF(AL104=0,"",AL104)</f>
        <v/>
      </c>
      <c r="AS62" t="str">
        <f t="shared" ref="AS62" si="101">IF(AM104=0,"",AM104)</f>
        <v/>
      </c>
      <c r="AT62" t="str">
        <f t="shared" ref="AT62" si="102">IF(AN104=0,"",AN104)</f>
        <v/>
      </c>
      <c r="AU62" t="str">
        <f t="shared" ref="AU62" si="103">IF(AO104=0,"",AO104)</f>
        <v/>
      </c>
      <c r="AV62" t="str">
        <f t="shared" ref="AV62" si="104">IF(AP104=0,"",AP104)</f>
        <v/>
      </c>
      <c r="AW62" t="str">
        <f t="shared" ref="AW62" si="105">IF(AQ104=0,"",AQ104)</f>
        <v/>
      </c>
      <c r="AX62" t="str">
        <f t="shared" ref="AX62" si="106">IF(AR104=0,"",AR104)</f>
        <v/>
      </c>
      <c r="AY62" t="str">
        <f t="shared" ref="AY62" si="107">IF(AS104=0,"",AS104)</f>
        <v/>
      </c>
      <c r="AZ62" t="str">
        <f t="shared" ref="AZ62" si="108">IF(AT104=0,"",AT104)</f>
        <v/>
      </c>
      <c r="BA62" t="str">
        <f t="shared" ref="BA62" si="109">IF(AU104=0,"",AU104)</f>
        <v/>
      </c>
      <c r="BB62" t="str">
        <f t="shared" ref="BB62" si="110">IF(AV104=0,"",AV104)</f>
        <v/>
      </c>
      <c r="BC62" t="str">
        <f t="shared" ref="BC62" si="111">IF(AW104=0,"",AW104)</f>
        <v/>
      </c>
      <c r="BD62" t="str">
        <f t="shared" ref="BD62" si="112">IF(AX104=0,"",AX104)</f>
        <v/>
      </c>
      <c r="BE62" t="str">
        <f t="shared" ref="BE62" si="113">IF(AY104=0,"",AY104)</f>
        <v/>
      </c>
    </row>
    <row r="64" spans="17:57" x14ac:dyDescent="0.25">
      <c r="Q64" s="39" t="s">
        <v>149</v>
      </c>
      <c r="R64" s="39"/>
      <c r="S64" s="39"/>
      <c r="T64" s="39"/>
      <c r="U64" s="39"/>
    </row>
    <row r="65" spans="1:59" ht="15.75" thickBot="1" x14ac:dyDescent="0.3"/>
    <row r="66" spans="1:59" ht="63" customHeight="1" thickBot="1" x14ac:dyDescent="0.3">
      <c r="A66" s="224" t="s">
        <v>139</v>
      </c>
      <c r="B66" s="210"/>
      <c r="C66" s="210"/>
      <c r="D66" s="211"/>
      <c r="E66" s="209" t="s">
        <v>140</v>
      </c>
      <c r="F66" s="210"/>
      <c r="G66" s="210"/>
      <c r="H66" s="210"/>
      <c r="I66" s="210"/>
      <c r="J66" s="211"/>
      <c r="K66" s="209" t="s">
        <v>36</v>
      </c>
      <c r="L66" s="210"/>
      <c r="M66" s="211"/>
      <c r="N66" s="215" t="s">
        <v>30</v>
      </c>
      <c r="O66" s="216"/>
      <c r="P66" s="217"/>
      <c r="Q66" s="215" t="s">
        <v>38</v>
      </c>
      <c r="R66" s="216"/>
      <c r="S66" s="217"/>
      <c r="T66" s="209" t="s">
        <v>136</v>
      </c>
      <c r="U66" s="210"/>
      <c r="V66" s="210"/>
      <c r="W66" s="210"/>
      <c r="X66" s="210"/>
      <c r="Y66" s="211"/>
      <c r="Z66" s="209" t="s">
        <v>119</v>
      </c>
      <c r="AA66" s="211"/>
      <c r="AB66" s="209" t="s">
        <v>137</v>
      </c>
      <c r="AC66" s="211"/>
      <c r="AD66" s="44" t="s">
        <v>62</v>
      </c>
      <c r="AE66" s="44" t="s">
        <v>63</v>
      </c>
      <c r="AF66" s="44" t="s">
        <v>45</v>
      </c>
      <c r="AG66" s="44" t="s">
        <v>56</v>
      </c>
      <c r="AH66" s="44" t="s">
        <v>111</v>
      </c>
      <c r="AI66" s="44" t="s">
        <v>147</v>
      </c>
      <c r="AJ66" s="44" t="s">
        <v>82</v>
      </c>
      <c r="AK66" s="44" t="s">
        <v>76</v>
      </c>
      <c r="AL66" s="44" t="s">
        <v>91</v>
      </c>
      <c r="AM66" s="44" t="s">
        <v>177</v>
      </c>
      <c r="AN66" s="44" t="s">
        <v>148</v>
      </c>
      <c r="AO66" s="209" t="str">
        <f>A31</f>
        <v>Odůvodnění případného neprovedení úpravy nebo další úpravy nebo neodstranění nebezpečných vlastností odpadu před skládkováním</v>
      </c>
      <c r="AP66" s="210"/>
      <c r="AQ66" s="211"/>
      <c r="AR66" s="207" t="s">
        <v>38</v>
      </c>
      <c r="AS66" s="208"/>
      <c r="AT66" s="208"/>
      <c r="AU66" s="208"/>
      <c r="AV66" s="208"/>
      <c r="AW66" s="208"/>
      <c r="AX66" s="208"/>
      <c r="AY66" s="208"/>
      <c r="BB66" s="179" t="s">
        <v>150</v>
      </c>
      <c r="BC66" s="179"/>
      <c r="BD66" s="179"/>
      <c r="BE66" s="179"/>
      <c r="BF66" s="179"/>
      <c r="BG66" s="179"/>
    </row>
    <row r="67" spans="1:59" ht="108.75" customHeight="1" thickTop="1" x14ac:dyDescent="0.25">
      <c r="A67" s="229">
        <v>10408</v>
      </c>
      <c r="B67" s="230"/>
      <c r="C67" s="230"/>
      <c r="D67" s="231"/>
      <c r="E67" s="226" t="s">
        <v>223</v>
      </c>
      <c r="F67" s="227"/>
      <c r="G67" s="227"/>
      <c r="H67" s="227"/>
      <c r="I67" s="227"/>
      <c r="J67" s="228"/>
      <c r="K67" s="212" t="s">
        <v>35</v>
      </c>
      <c r="L67" s="213"/>
      <c r="M67" s="214"/>
      <c r="N67" s="212" t="s">
        <v>12</v>
      </c>
      <c r="O67" s="213"/>
      <c r="P67" s="214"/>
      <c r="Q67" s="212" t="s">
        <v>14</v>
      </c>
      <c r="R67" s="213"/>
      <c r="S67" s="214"/>
      <c r="T67" s="203"/>
      <c r="U67" s="225"/>
      <c r="V67" s="225"/>
      <c r="W67" s="225"/>
      <c r="X67" s="225"/>
      <c r="Y67" s="204"/>
      <c r="Z67" s="203"/>
      <c r="AA67" s="204"/>
      <c r="AB67" s="203"/>
      <c r="AC67" s="204"/>
      <c r="AD67" s="37"/>
      <c r="AE67" s="37"/>
      <c r="AF67" s="37"/>
      <c r="AG67" s="29"/>
      <c r="AH67" s="37"/>
      <c r="AI67" s="38"/>
      <c r="AJ67" s="38"/>
      <c r="AK67" s="38"/>
      <c r="AL67" s="38"/>
      <c r="AM67" s="38"/>
      <c r="AN67" s="38"/>
      <c r="AO67" s="42"/>
      <c r="AP67" s="41"/>
      <c r="AQ67" s="43"/>
      <c r="AR67" s="40"/>
      <c r="AS67" s="40"/>
      <c r="AT67" s="40"/>
      <c r="AU67" s="40"/>
      <c r="AV67" s="40"/>
      <c r="AW67" s="40"/>
      <c r="AX67" s="40"/>
      <c r="AY67" s="40"/>
      <c r="AZ67" s="46">
        <f t="shared" ref="AZ67" si="114">A67</f>
        <v>10408</v>
      </c>
      <c r="BA67" s="47" t="str">
        <f t="shared" ref="BA67" si="115">E67</f>
        <v>Odpadní štěrk a kamenivo neuvedené pod číslem 01406</v>
      </c>
      <c r="BB67" s="179"/>
      <c r="BC67" s="179"/>
      <c r="BD67" s="179"/>
      <c r="BE67" s="179"/>
      <c r="BF67" s="179"/>
      <c r="BG67" s="179"/>
    </row>
    <row r="68" spans="1:59" ht="69" customHeight="1" x14ac:dyDescent="0.25">
      <c r="A68" s="218">
        <v>20104</v>
      </c>
      <c r="B68" s="219"/>
      <c r="C68" s="219"/>
      <c r="D68" s="220"/>
      <c r="E68" s="68" t="s">
        <v>224</v>
      </c>
      <c r="F68" s="69"/>
      <c r="G68" s="69"/>
      <c r="H68" s="69"/>
      <c r="I68" s="69"/>
      <c r="J68" s="70"/>
      <c r="K68" s="74" t="s">
        <v>35</v>
      </c>
      <c r="L68" s="75"/>
      <c r="M68" s="76"/>
      <c r="N68" s="74" t="s">
        <v>12</v>
      </c>
      <c r="O68" s="75"/>
      <c r="P68" s="76"/>
      <c r="Q68" s="74" t="s">
        <v>14</v>
      </c>
      <c r="R68" s="75"/>
      <c r="S68" s="76"/>
      <c r="T68" s="205"/>
      <c r="U68" s="112"/>
      <c r="V68" s="112"/>
      <c r="W68" s="112"/>
      <c r="X68" s="112"/>
      <c r="Y68" s="206"/>
      <c r="Z68" s="205"/>
      <c r="AA68" s="206"/>
      <c r="AB68" s="205"/>
      <c r="AC68" s="206"/>
      <c r="AD68" s="37"/>
      <c r="AE68" s="37"/>
      <c r="AF68" s="37"/>
      <c r="AG68" s="29"/>
      <c r="AH68" s="37"/>
      <c r="AI68" s="38"/>
      <c r="AJ68" s="38"/>
      <c r="AK68" s="38"/>
      <c r="AL68" s="38"/>
      <c r="AM68" s="38"/>
      <c r="AN68" s="38"/>
      <c r="AO68" s="42"/>
      <c r="AP68" s="41"/>
      <c r="AQ68" s="43"/>
      <c r="AR68" s="40"/>
      <c r="AS68" s="40"/>
      <c r="AT68" s="40"/>
      <c r="AU68" s="40"/>
      <c r="AV68" s="40"/>
      <c r="AW68" s="40"/>
      <c r="AX68" s="40"/>
      <c r="AY68" s="40"/>
      <c r="AZ68" s="46">
        <f t="shared" ref="AZ68:AZ114" si="116">A68</f>
        <v>20104</v>
      </c>
      <c r="BA68" s="47" t="str">
        <f t="shared" ref="BA68:BA114" si="117">E68</f>
        <v>Odpadní plasty (kromě obalů)</v>
      </c>
      <c r="BB68" s="179"/>
      <c r="BC68" s="179"/>
      <c r="BD68" s="179"/>
      <c r="BE68" s="179"/>
      <c r="BF68" s="179"/>
      <c r="BG68" s="179"/>
    </row>
    <row r="69" spans="1:59" ht="70.5" customHeight="1" x14ac:dyDescent="0.25">
      <c r="A69" s="221">
        <v>100903</v>
      </c>
      <c r="B69" s="222"/>
      <c r="C69" s="222"/>
      <c r="D69" s="223"/>
      <c r="E69" s="68" t="s">
        <v>211</v>
      </c>
      <c r="F69" s="69"/>
      <c r="G69" s="69"/>
      <c r="H69" s="69"/>
      <c r="I69" s="69"/>
      <c r="J69" s="70"/>
      <c r="K69" s="74" t="s">
        <v>35</v>
      </c>
      <c r="L69" s="75"/>
      <c r="M69" s="76"/>
      <c r="N69" s="74" t="s">
        <v>12</v>
      </c>
      <c r="O69" s="75"/>
      <c r="P69" s="76"/>
      <c r="Q69" s="74" t="s">
        <v>14</v>
      </c>
      <c r="R69" s="75"/>
      <c r="S69" s="76"/>
      <c r="T69" s="205" t="s">
        <v>216</v>
      </c>
      <c r="U69" s="112"/>
      <c r="V69" s="112"/>
      <c r="W69" s="112"/>
      <c r="X69" s="112"/>
      <c r="Y69" s="206"/>
      <c r="Z69" s="205" t="s">
        <v>218</v>
      </c>
      <c r="AA69" s="206"/>
      <c r="AB69" s="205" t="s">
        <v>217</v>
      </c>
      <c r="AC69" s="206"/>
      <c r="AD69" s="37" t="s">
        <v>59</v>
      </c>
      <c r="AE69" s="37" t="s">
        <v>53</v>
      </c>
      <c r="AF69" s="37" t="s">
        <v>55</v>
      </c>
      <c r="AG69" s="29"/>
      <c r="AH69" s="37" t="s">
        <v>66</v>
      </c>
      <c r="AI69" s="38" t="s">
        <v>57</v>
      </c>
      <c r="AJ69" s="38" t="s">
        <v>166</v>
      </c>
      <c r="AK69" s="38"/>
      <c r="AL69" s="38" t="s">
        <v>84</v>
      </c>
      <c r="AM69" s="38" t="s">
        <v>180</v>
      </c>
      <c r="AN69" s="38" t="s">
        <v>94</v>
      </c>
      <c r="AO69" s="42" t="s">
        <v>88</v>
      </c>
      <c r="AP69" s="41" t="s">
        <v>87</v>
      </c>
      <c r="AQ69" s="43"/>
      <c r="AR69" s="40"/>
      <c r="AS69" s="40"/>
      <c r="AT69" s="40"/>
      <c r="AU69" s="40"/>
      <c r="AV69" s="40"/>
      <c r="AW69" s="40"/>
      <c r="AX69" s="40"/>
      <c r="AY69" s="40"/>
      <c r="AZ69" s="46">
        <f t="shared" si="116"/>
        <v>100903</v>
      </c>
      <c r="BA69" s="47" t="str">
        <f t="shared" si="117"/>
        <v>Pecní struska</v>
      </c>
      <c r="BB69" s="179"/>
      <c r="BC69" s="179"/>
      <c r="BD69" s="179"/>
      <c r="BE69" s="179"/>
      <c r="BF69" s="179"/>
      <c r="BG69" s="179"/>
    </row>
    <row r="70" spans="1:59" ht="70.5" customHeight="1" x14ac:dyDescent="0.25">
      <c r="A70" s="55">
        <v>120121</v>
      </c>
      <c r="B70" s="56"/>
      <c r="C70" s="56"/>
      <c r="D70" s="56"/>
      <c r="E70" s="57" t="s">
        <v>212</v>
      </c>
      <c r="F70" s="57"/>
      <c r="G70" s="57"/>
      <c r="H70" s="57"/>
      <c r="I70" s="57"/>
      <c r="J70" s="57"/>
      <c r="K70" s="52" t="s">
        <v>35</v>
      </c>
      <c r="L70" s="52"/>
      <c r="M70" s="52"/>
      <c r="N70" s="52" t="s">
        <v>12</v>
      </c>
      <c r="O70" s="53"/>
      <c r="P70" s="53"/>
      <c r="Q70" s="52" t="s">
        <v>14</v>
      </c>
      <c r="R70" s="54"/>
      <c r="S70" s="54"/>
      <c r="T70" s="51" t="s">
        <v>214</v>
      </c>
      <c r="U70" s="51"/>
      <c r="V70" s="51"/>
      <c r="W70" s="51"/>
      <c r="X70" s="51"/>
      <c r="Y70" s="51"/>
      <c r="Z70" s="51" t="s">
        <v>213</v>
      </c>
      <c r="AA70" s="51"/>
      <c r="AB70" s="51" t="s">
        <v>213</v>
      </c>
      <c r="AC70" s="51"/>
      <c r="AD70" s="37" t="s">
        <v>59</v>
      </c>
      <c r="AE70" s="37" t="s">
        <v>50</v>
      </c>
      <c r="AF70" s="37" t="s">
        <v>55</v>
      </c>
      <c r="AG70" s="29"/>
      <c r="AH70" s="37" t="s">
        <v>66</v>
      </c>
      <c r="AI70" s="38" t="s">
        <v>57</v>
      </c>
      <c r="AJ70" s="38" t="s">
        <v>167</v>
      </c>
      <c r="AK70" s="38"/>
      <c r="AL70" s="38" t="s">
        <v>92</v>
      </c>
      <c r="AM70" s="38" t="s">
        <v>215</v>
      </c>
      <c r="AN70" s="38" t="s">
        <v>94</v>
      </c>
      <c r="AO70" s="42" t="s">
        <v>88</v>
      </c>
      <c r="AP70" s="41" t="s">
        <v>87</v>
      </c>
      <c r="AQ70" s="43"/>
      <c r="AR70" s="40"/>
      <c r="AS70" s="40"/>
      <c r="AT70" s="40"/>
      <c r="AU70" s="40"/>
      <c r="AV70" s="40"/>
      <c r="AW70" s="40"/>
      <c r="AX70" s="40"/>
      <c r="AY70" s="40"/>
      <c r="AZ70" s="46">
        <f t="shared" si="116"/>
        <v>120121</v>
      </c>
      <c r="BA70" s="47" t="str">
        <f t="shared" si="117"/>
        <v>Upotřebené brusné nástroje a brusné materiály neuvedené pod číslem 120120</v>
      </c>
      <c r="BB70" s="179"/>
      <c r="BC70" s="179"/>
      <c r="BD70" s="179"/>
      <c r="BE70" s="179"/>
      <c r="BF70" s="179"/>
      <c r="BG70" s="179"/>
    </row>
    <row r="71" spans="1:59" ht="69.75" customHeight="1" x14ac:dyDescent="0.25">
      <c r="A71" s="55">
        <v>150102</v>
      </c>
      <c r="B71" s="56"/>
      <c r="C71" s="56"/>
      <c r="D71" s="56"/>
      <c r="E71" s="57" t="s">
        <v>225</v>
      </c>
      <c r="F71" s="57"/>
      <c r="G71" s="57"/>
      <c r="H71" s="57"/>
      <c r="I71" s="57"/>
      <c r="J71" s="57"/>
      <c r="K71" s="52" t="s">
        <v>35</v>
      </c>
      <c r="L71" s="52"/>
      <c r="M71" s="52"/>
      <c r="N71" s="52" t="s">
        <v>12</v>
      </c>
      <c r="O71" s="53"/>
      <c r="P71" s="53"/>
      <c r="Q71" s="52" t="s">
        <v>14</v>
      </c>
      <c r="R71" s="54"/>
      <c r="S71" s="54"/>
      <c r="T71" s="51" t="s">
        <v>258</v>
      </c>
      <c r="U71" s="51"/>
      <c r="V71" s="51"/>
      <c r="W71" s="51"/>
      <c r="X71" s="51"/>
      <c r="Y71" s="51"/>
      <c r="Z71" s="51" t="s">
        <v>222</v>
      </c>
      <c r="AA71" s="51"/>
      <c r="AB71" s="205" t="s">
        <v>257</v>
      </c>
      <c r="AC71" s="206"/>
      <c r="AD71" s="37" t="s">
        <v>59</v>
      </c>
      <c r="AE71" s="37" t="s">
        <v>51</v>
      </c>
      <c r="AF71" s="37" t="s">
        <v>46</v>
      </c>
      <c r="AG71" s="29"/>
      <c r="AH71" s="37" t="s">
        <v>67</v>
      </c>
      <c r="AI71" s="38" t="s">
        <v>57</v>
      </c>
      <c r="AJ71" s="38" t="s">
        <v>167</v>
      </c>
      <c r="AK71" s="38"/>
      <c r="AL71" s="38" t="s">
        <v>84</v>
      </c>
      <c r="AM71" s="38" t="s">
        <v>179</v>
      </c>
      <c r="AN71" s="38" t="s">
        <v>94</v>
      </c>
      <c r="AO71" s="42" t="s">
        <v>161</v>
      </c>
      <c r="AP71" s="41" t="s">
        <v>88</v>
      </c>
      <c r="AQ71" s="43" t="s">
        <v>89</v>
      </c>
      <c r="AR71" s="40"/>
      <c r="AS71" s="40"/>
      <c r="AT71" s="40"/>
      <c r="AU71" s="40"/>
      <c r="AV71" s="40"/>
      <c r="AW71" s="40"/>
      <c r="AX71" s="40"/>
      <c r="AY71" s="40"/>
      <c r="AZ71" s="46">
        <f t="shared" si="116"/>
        <v>150102</v>
      </c>
      <c r="BA71" s="47" t="str">
        <f t="shared" si="117"/>
        <v>Plastové obaly</v>
      </c>
      <c r="BB71" s="179"/>
      <c r="BC71" s="179"/>
      <c r="BD71" s="179"/>
      <c r="BE71" s="179"/>
      <c r="BF71" s="179"/>
      <c r="BG71" s="179"/>
    </row>
    <row r="72" spans="1:59" ht="75" x14ac:dyDescent="0.25">
      <c r="A72" s="55">
        <v>150106</v>
      </c>
      <c r="B72" s="56"/>
      <c r="C72" s="56"/>
      <c r="D72" s="56"/>
      <c r="E72" s="57" t="s">
        <v>219</v>
      </c>
      <c r="F72" s="57"/>
      <c r="G72" s="57"/>
      <c r="H72" s="57"/>
      <c r="I72" s="57"/>
      <c r="J72" s="57"/>
      <c r="K72" s="52" t="s">
        <v>35</v>
      </c>
      <c r="L72" s="52"/>
      <c r="M72" s="52"/>
      <c r="N72" s="52" t="s">
        <v>12</v>
      </c>
      <c r="O72" s="53"/>
      <c r="P72" s="53"/>
      <c r="Q72" s="52" t="s">
        <v>14</v>
      </c>
      <c r="R72" s="54"/>
      <c r="S72" s="54"/>
      <c r="T72" s="51" t="s">
        <v>220</v>
      </c>
      <c r="U72" s="51"/>
      <c r="V72" s="51"/>
      <c r="W72" s="51"/>
      <c r="X72" s="51"/>
      <c r="Y72" s="51"/>
      <c r="Z72" s="51" t="s">
        <v>222</v>
      </c>
      <c r="AA72" s="51"/>
      <c r="AB72" s="51" t="s">
        <v>256</v>
      </c>
      <c r="AC72" s="51"/>
      <c r="AD72" s="37" t="s">
        <v>59</v>
      </c>
      <c r="AE72" s="37" t="s">
        <v>51</v>
      </c>
      <c r="AF72" s="37" t="s">
        <v>46</v>
      </c>
      <c r="AG72" s="29"/>
      <c r="AH72" s="37" t="s">
        <v>67</v>
      </c>
      <c r="AI72" s="38" t="s">
        <v>57</v>
      </c>
      <c r="AJ72" s="38" t="s">
        <v>160</v>
      </c>
      <c r="AK72" s="38"/>
      <c r="AL72" s="38" t="s">
        <v>84</v>
      </c>
      <c r="AM72" s="38" t="s">
        <v>179</v>
      </c>
      <c r="AN72" s="38" t="s">
        <v>94</v>
      </c>
      <c r="AO72" s="42" t="s">
        <v>161</v>
      </c>
      <c r="AP72" s="41" t="s">
        <v>88</v>
      </c>
      <c r="AQ72" s="43" t="s">
        <v>89</v>
      </c>
      <c r="AR72" s="40"/>
      <c r="AS72" s="40"/>
      <c r="AT72" s="40"/>
      <c r="AU72" s="40"/>
      <c r="AV72" s="40"/>
      <c r="AW72" s="40"/>
      <c r="AX72" s="40"/>
      <c r="AY72" s="40"/>
      <c r="AZ72" s="46">
        <f t="shared" si="116"/>
        <v>150106</v>
      </c>
      <c r="BA72" s="47" t="str">
        <f t="shared" si="117"/>
        <v>Směsné obaly</v>
      </c>
      <c r="BB72" s="179"/>
      <c r="BC72" s="179"/>
      <c r="BD72" s="179"/>
      <c r="BE72" s="179"/>
      <c r="BF72" s="179"/>
      <c r="BG72" s="179"/>
    </row>
    <row r="73" spans="1:59" ht="66.75" customHeight="1" x14ac:dyDescent="0.25">
      <c r="A73" s="58">
        <v>150203</v>
      </c>
      <c r="B73" s="59"/>
      <c r="C73" s="59"/>
      <c r="D73" s="59"/>
      <c r="E73" s="57" t="s">
        <v>235</v>
      </c>
      <c r="F73" s="57"/>
      <c r="G73" s="57"/>
      <c r="H73" s="57"/>
      <c r="I73" s="57"/>
      <c r="J73" s="57"/>
      <c r="K73" s="52" t="s">
        <v>35</v>
      </c>
      <c r="L73" s="52"/>
      <c r="M73" s="52"/>
      <c r="N73" s="52" t="s">
        <v>12</v>
      </c>
      <c r="O73" s="53"/>
      <c r="P73" s="53"/>
      <c r="Q73" s="52" t="s">
        <v>14</v>
      </c>
      <c r="R73" s="54"/>
      <c r="S73" s="54"/>
      <c r="T73" s="51"/>
      <c r="U73" s="51"/>
      <c r="V73" s="51"/>
      <c r="W73" s="51"/>
      <c r="X73" s="51"/>
      <c r="Y73" s="51"/>
      <c r="Z73" s="51"/>
      <c r="AA73" s="51"/>
      <c r="AB73" s="51"/>
      <c r="AC73" s="51"/>
      <c r="AD73" s="37"/>
      <c r="AE73" s="37"/>
      <c r="AF73" s="37"/>
      <c r="AG73" s="29"/>
      <c r="AH73" s="37"/>
      <c r="AI73" s="38"/>
      <c r="AJ73" s="38"/>
      <c r="AK73" s="38"/>
      <c r="AL73" s="38"/>
      <c r="AM73" s="38"/>
      <c r="AN73" s="38"/>
      <c r="AO73" s="42"/>
      <c r="AP73" s="41"/>
      <c r="AQ73" s="43"/>
      <c r="AR73" s="40"/>
      <c r="AS73" s="40"/>
      <c r="AT73" s="40"/>
      <c r="AU73" s="40"/>
      <c r="AV73" s="40"/>
      <c r="AW73" s="40"/>
      <c r="AX73" s="40"/>
      <c r="AY73" s="40"/>
      <c r="AZ73" s="46">
        <f t="shared" si="116"/>
        <v>150203</v>
      </c>
      <c r="BA73" s="47" t="str">
        <f t="shared" si="117"/>
        <v>Absorpční činidla, filtrační materiály, čistící tkaniny a ochranné oděvy neuvedené pod číslem 150202</v>
      </c>
      <c r="BB73" s="179"/>
      <c r="BC73" s="179"/>
      <c r="BD73" s="179"/>
      <c r="BE73" s="179"/>
      <c r="BF73" s="179"/>
      <c r="BG73" s="179"/>
    </row>
    <row r="74" spans="1:59" ht="36.75" customHeight="1" x14ac:dyDescent="0.25">
      <c r="A74" s="55">
        <v>160119</v>
      </c>
      <c r="B74" s="56"/>
      <c r="C74" s="56"/>
      <c r="D74" s="56"/>
      <c r="E74" s="57" t="s">
        <v>226</v>
      </c>
      <c r="F74" s="57"/>
      <c r="G74" s="57"/>
      <c r="H74" s="57"/>
      <c r="I74" s="57"/>
      <c r="J74" s="57"/>
      <c r="K74" s="52" t="s">
        <v>35</v>
      </c>
      <c r="L74" s="52"/>
      <c r="M74" s="52"/>
      <c r="N74" s="52" t="s">
        <v>12</v>
      </c>
      <c r="O74" s="53"/>
      <c r="P74" s="53"/>
      <c r="Q74" s="52" t="s">
        <v>14</v>
      </c>
      <c r="R74" s="54"/>
      <c r="S74" s="54"/>
      <c r="T74" s="51" t="s">
        <v>237</v>
      </c>
      <c r="U74" s="51"/>
      <c r="V74" s="51"/>
      <c r="W74" s="51"/>
      <c r="X74" s="51"/>
      <c r="Y74" s="51"/>
      <c r="Z74" s="51" t="s">
        <v>265</v>
      </c>
      <c r="AA74" s="51"/>
      <c r="AB74" s="51" t="s">
        <v>269</v>
      </c>
      <c r="AC74" s="51"/>
      <c r="AD74" s="37" t="s">
        <v>59</v>
      </c>
      <c r="AE74" s="37" t="s">
        <v>51</v>
      </c>
      <c r="AF74" s="37" t="s">
        <v>55</v>
      </c>
      <c r="AG74" s="29"/>
      <c r="AH74" s="37" t="s">
        <v>67</v>
      </c>
      <c r="AI74" s="38" t="s">
        <v>57</v>
      </c>
      <c r="AJ74" s="38" t="s">
        <v>159</v>
      </c>
      <c r="AK74" s="38"/>
      <c r="AL74" s="38" t="s">
        <v>84</v>
      </c>
      <c r="AM74" s="38" t="s">
        <v>179</v>
      </c>
      <c r="AN74" s="38" t="s">
        <v>94</v>
      </c>
      <c r="AO74" s="42" t="s">
        <v>161</v>
      </c>
      <c r="AP74" s="41" t="s">
        <v>88</v>
      </c>
      <c r="AQ74" s="43" t="s">
        <v>97</v>
      </c>
      <c r="AR74" s="40"/>
      <c r="AS74" s="40"/>
      <c r="AT74" s="40"/>
      <c r="AU74" s="40"/>
      <c r="AV74" s="40"/>
      <c r="AW74" s="40"/>
      <c r="AX74" s="40"/>
      <c r="AY74" s="40"/>
      <c r="AZ74" s="46">
        <f t="shared" si="116"/>
        <v>160119</v>
      </c>
      <c r="BA74" s="47" t="str">
        <f t="shared" si="117"/>
        <v>Plasty (z autovraků)</v>
      </c>
      <c r="BB74" s="179"/>
      <c r="BC74" s="179"/>
      <c r="BD74" s="179"/>
      <c r="BE74" s="179"/>
      <c r="BF74" s="179"/>
      <c r="BG74" s="179"/>
    </row>
    <row r="75" spans="1:59" ht="42.75" customHeight="1" x14ac:dyDescent="0.25">
      <c r="A75" s="55">
        <v>160120</v>
      </c>
      <c r="B75" s="56"/>
      <c r="C75" s="56"/>
      <c r="D75" s="56"/>
      <c r="E75" s="57" t="s">
        <v>227</v>
      </c>
      <c r="F75" s="57"/>
      <c r="G75" s="57"/>
      <c r="H75" s="57"/>
      <c r="I75" s="57"/>
      <c r="J75" s="57"/>
      <c r="K75" s="52" t="s">
        <v>35</v>
      </c>
      <c r="L75" s="52"/>
      <c r="M75" s="52"/>
      <c r="N75" s="52" t="s">
        <v>12</v>
      </c>
      <c r="O75" s="53"/>
      <c r="P75" s="53"/>
      <c r="Q75" s="52" t="s">
        <v>14</v>
      </c>
      <c r="R75" s="54"/>
      <c r="S75" s="54"/>
      <c r="T75" s="51" t="s">
        <v>238</v>
      </c>
      <c r="U75" s="51"/>
      <c r="V75" s="51"/>
      <c r="W75" s="51"/>
      <c r="X75" s="51"/>
      <c r="Y75" s="51"/>
      <c r="Z75" s="51" t="s">
        <v>264</v>
      </c>
      <c r="AA75" s="51"/>
      <c r="AB75" s="51" t="s">
        <v>268</v>
      </c>
      <c r="AC75" s="51"/>
      <c r="AD75" s="37" t="s">
        <v>59</v>
      </c>
      <c r="AE75" s="37" t="s">
        <v>267</v>
      </c>
      <c r="AF75" s="37" t="s">
        <v>55</v>
      </c>
      <c r="AG75" s="29"/>
      <c r="AH75" s="37" t="s">
        <v>67</v>
      </c>
      <c r="AI75" s="38" t="s">
        <v>57</v>
      </c>
      <c r="AJ75" s="38" t="s">
        <v>160</v>
      </c>
      <c r="AK75" s="38"/>
      <c r="AL75" s="38" t="s">
        <v>92</v>
      </c>
      <c r="AM75" s="38" t="s">
        <v>185</v>
      </c>
      <c r="AN75" s="38" t="s">
        <v>94</v>
      </c>
      <c r="AO75" s="42" t="s">
        <v>161</v>
      </c>
      <c r="AP75" s="41" t="s">
        <v>88</v>
      </c>
      <c r="AQ75" s="43" t="s">
        <v>97</v>
      </c>
      <c r="AR75" s="40"/>
      <c r="AS75" s="40"/>
      <c r="AT75" s="40"/>
      <c r="AU75" s="40"/>
      <c r="AV75" s="40"/>
      <c r="AW75" s="40"/>
      <c r="AX75" s="40"/>
      <c r="AY75" s="40"/>
      <c r="AZ75" s="46">
        <f t="shared" si="116"/>
        <v>160120</v>
      </c>
      <c r="BA75" s="47" t="str">
        <f t="shared" si="117"/>
        <v>Sklo (autosklo, z autovraků)</v>
      </c>
      <c r="BB75" s="179"/>
      <c r="BC75" s="179"/>
      <c r="BD75" s="179"/>
      <c r="BE75" s="179"/>
      <c r="BF75" s="179"/>
      <c r="BG75" s="179"/>
    </row>
    <row r="76" spans="1:59" ht="42.75" customHeight="1" x14ac:dyDescent="0.25">
      <c r="A76" s="58">
        <v>161104</v>
      </c>
      <c r="B76" s="59"/>
      <c r="C76" s="59"/>
      <c r="D76" s="59"/>
      <c r="E76" s="57" t="s">
        <v>228</v>
      </c>
      <c r="F76" s="57"/>
      <c r="G76" s="57"/>
      <c r="H76" s="57"/>
      <c r="I76" s="57"/>
      <c r="J76" s="57"/>
      <c r="K76" s="52" t="s">
        <v>35</v>
      </c>
      <c r="L76" s="52"/>
      <c r="M76" s="52"/>
      <c r="N76" s="52" t="s">
        <v>12</v>
      </c>
      <c r="O76" s="53"/>
      <c r="P76" s="53"/>
      <c r="Q76" s="52" t="s">
        <v>14</v>
      </c>
      <c r="R76" s="54"/>
      <c r="S76" s="54"/>
      <c r="T76" s="51"/>
      <c r="U76" s="51"/>
      <c r="V76" s="51"/>
      <c r="W76" s="51"/>
      <c r="X76" s="51"/>
      <c r="Y76" s="51"/>
      <c r="Z76" s="51"/>
      <c r="AA76" s="51"/>
      <c r="AB76" s="51"/>
      <c r="AC76" s="51"/>
      <c r="AD76" s="37" t="s">
        <v>59</v>
      </c>
      <c r="AE76" s="37" t="s">
        <v>50</v>
      </c>
      <c r="AF76" s="37" t="s">
        <v>55</v>
      </c>
      <c r="AG76" s="29"/>
      <c r="AH76" s="37" t="s">
        <v>66</v>
      </c>
      <c r="AI76" s="38" t="s">
        <v>57</v>
      </c>
      <c r="AJ76" s="38" t="s">
        <v>166</v>
      </c>
      <c r="AK76" s="38"/>
      <c r="AL76" s="38" t="s">
        <v>92</v>
      </c>
      <c r="AM76" s="38" t="s">
        <v>185</v>
      </c>
      <c r="AN76" s="38" t="s">
        <v>94</v>
      </c>
      <c r="AO76" s="42" t="s">
        <v>161</v>
      </c>
      <c r="AP76" s="41" t="s">
        <v>87</v>
      </c>
      <c r="AQ76" s="43"/>
      <c r="AR76" s="40"/>
      <c r="AS76" s="40"/>
      <c r="AT76" s="40"/>
      <c r="AU76" s="40"/>
      <c r="AV76" s="40"/>
      <c r="AW76" s="40"/>
      <c r="AX76" s="40"/>
      <c r="AY76" s="40"/>
      <c r="AZ76" s="46">
        <f t="shared" si="116"/>
        <v>161104</v>
      </c>
      <c r="BA76" s="47" t="str">
        <f t="shared" si="117"/>
        <v>Jiné vyzdívky a žáruvzdorné materiály z metalurgických procesů neuvedené pod číslem 161103</v>
      </c>
      <c r="BB76" s="179"/>
      <c r="BC76" s="179"/>
      <c r="BD76" s="179"/>
      <c r="BE76" s="179"/>
      <c r="BF76" s="179"/>
      <c r="BG76" s="179"/>
    </row>
    <row r="77" spans="1:59" ht="36" customHeight="1" x14ac:dyDescent="0.25">
      <c r="A77" s="55">
        <v>170101</v>
      </c>
      <c r="B77" s="56"/>
      <c r="C77" s="56"/>
      <c r="D77" s="56"/>
      <c r="E77" s="57" t="s">
        <v>229</v>
      </c>
      <c r="F77" s="57"/>
      <c r="G77" s="57"/>
      <c r="H77" s="57"/>
      <c r="I77" s="57"/>
      <c r="J77" s="57"/>
      <c r="K77" s="52" t="s">
        <v>35</v>
      </c>
      <c r="L77" s="52"/>
      <c r="M77" s="52"/>
      <c r="N77" s="52" t="s">
        <v>12</v>
      </c>
      <c r="O77" s="53"/>
      <c r="P77" s="53"/>
      <c r="Q77" s="52" t="s">
        <v>14</v>
      </c>
      <c r="R77" s="54"/>
      <c r="S77" s="54"/>
      <c r="T77" s="51" t="s">
        <v>240</v>
      </c>
      <c r="U77" s="51"/>
      <c r="V77" s="51"/>
      <c r="W77" s="51"/>
      <c r="X77" s="51"/>
      <c r="Y77" s="51"/>
      <c r="Z77" s="51" t="s">
        <v>242</v>
      </c>
      <c r="AA77" s="51"/>
      <c r="AB77" s="51" t="s">
        <v>251</v>
      </c>
      <c r="AC77" s="51"/>
      <c r="AD77" s="37" t="s">
        <v>59</v>
      </c>
      <c r="AE77" s="37" t="s">
        <v>53</v>
      </c>
      <c r="AF77" s="37" t="s">
        <v>55</v>
      </c>
      <c r="AG77" s="29"/>
      <c r="AH77" s="37" t="s">
        <v>67</v>
      </c>
      <c r="AI77" s="38" t="s">
        <v>57</v>
      </c>
      <c r="AJ77" s="38" t="s">
        <v>166</v>
      </c>
      <c r="AK77" s="38"/>
      <c r="AL77" s="38" t="s">
        <v>92</v>
      </c>
      <c r="AM77" s="38" t="s">
        <v>180</v>
      </c>
      <c r="AN77" s="38" t="s">
        <v>94</v>
      </c>
      <c r="AO77" s="42" t="s">
        <v>97</v>
      </c>
      <c r="AP77" s="41"/>
      <c r="AQ77" s="43"/>
      <c r="AR77" s="40"/>
      <c r="AS77" s="40"/>
      <c r="AT77" s="40"/>
      <c r="AU77" s="40"/>
      <c r="AV77" s="40"/>
      <c r="AW77" s="40"/>
      <c r="AX77" s="40"/>
      <c r="AY77" s="40"/>
      <c r="AZ77" s="46">
        <f t="shared" si="116"/>
        <v>170101</v>
      </c>
      <c r="BA77" s="47" t="str">
        <f t="shared" si="117"/>
        <v>Beton - vhodné pro TZS</v>
      </c>
      <c r="BB77" s="179"/>
      <c r="BC77" s="179"/>
      <c r="BD77" s="179"/>
      <c r="BE77" s="179"/>
      <c r="BF77" s="179"/>
      <c r="BG77" s="179"/>
    </row>
    <row r="78" spans="1:59" ht="45" customHeight="1" x14ac:dyDescent="0.25">
      <c r="A78" s="55">
        <v>170101</v>
      </c>
      <c r="B78" s="56"/>
      <c r="C78" s="56"/>
      <c r="D78" s="56"/>
      <c r="E78" s="57" t="s">
        <v>230</v>
      </c>
      <c r="F78" s="57"/>
      <c r="G78" s="57"/>
      <c r="H78" s="57"/>
      <c r="I78" s="57"/>
      <c r="J78" s="57"/>
      <c r="K78" s="52" t="s">
        <v>35</v>
      </c>
      <c r="L78" s="52"/>
      <c r="M78" s="52"/>
      <c r="N78" s="52" t="s">
        <v>12</v>
      </c>
      <c r="O78" s="53"/>
      <c r="P78" s="53"/>
      <c r="Q78" s="52" t="s">
        <v>14</v>
      </c>
      <c r="R78" s="54"/>
      <c r="S78" s="54"/>
      <c r="T78" s="51" t="s">
        <v>240</v>
      </c>
      <c r="U78" s="51"/>
      <c r="V78" s="51"/>
      <c r="W78" s="51"/>
      <c r="X78" s="51"/>
      <c r="Y78" s="51"/>
      <c r="Z78" s="51" t="s">
        <v>249</v>
      </c>
      <c r="AA78" s="51"/>
      <c r="AB78" s="51" t="s">
        <v>252</v>
      </c>
      <c r="AC78" s="51"/>
      <c r="AD78" s="37" t="s">
        <v>59</v>
      </c>
      <c r="AE78" s="37" t="s">
        <v>53</v>
      </c>
      <c r="AF78" s="37" t="s">
        <v>55</v>
      </c>
      <c r="AG78" s="29"/>
      <c r="AH78" s="37" t="s">
        <v>67</v>
      </c>
      <c r="AI78" s="38" t="s">
        <v>57</v>
      </c>
      <c r="AJ78" s="38" t="s">
        <v>167</v>
      </c>
      <c r="AK78" s="38"/>
      <c r="AL78" s="38" t="s">
        <v>92</v>
      </c>
      <c r="AM78" s="38" t="s">
        <v>180</v>
      </c>
      <c r="AN78" s="38" t="s">
        <v>94</v>
      </c>
      <c r="AO78" s="42" t="s">
        <v>97</v>
      </c>
      <c r="AP78" s="41"/>
      <c r="AQ78" s="43"/>
      <c r="AR78" s="40"/>
      <c r="AS78" s="40"/>
      <c r="AT78" s="40"/>
      <c r="AU78" s="40"/>
      <c r="AV78" s="40"/>
      <c r="AW78" s="40"/>
      <c r="AX78" s="40"/>
      <c r="AY78" s="40"/>
      <c r="AZ78" s="46">
        <f t="shared" si="116"/>
        <v>170101</v>
      </c>
      <c r="BA78" s="47" t="str">
        <f t="shared" si="117"/>
        <v>Beton - nevhodné pro TZS</v>
      </c>
      <c r="BB78" s="179"/>
      <c r="BC78" s="179"/>
      <c r="BD78" s="179"/>
      <c r="BE78" s="179"/>
      <c r="BF78" s="179"/>
      <c r="BG78" s="179"/>
    </row>
    <row r="79" spans="1:59" ht="49.5" customHeight="1" x14ac:dyDescent="0.25">
      <c r="A79" s="55">
        <v>170102</v>
      </c>
      <c r="B79" s="56"/>
      <c r="C79" s="56"/>
      <c r="D79" s="56"/>
      <c r="E79" s="57" t="s">
        <v>231</v>
      </c>
      <c r="F79" s="57"/>
      <c r="G79" s="57"/>
      <c r="H79" s="57"/>
      <c r="I79" s="57"/>
      <c r="J79" s="57"/>
      <c r="K79" s="52" t="s">
        <v>35</v>
      </c>
      <c r="L79" s="52"/>
      <c r="M79" s="52"/>
      <c r="N79" s="52" t="s">
        <v>12</v>
      </c>
      <c r="O79" s="53"/>
      <c r="P79" s="53"/>
      <c r="Q79" s="52" t="s">
        <v>14</v>
      </c>
      <c r="R79" s="54"/>
      <c r="S79" s="54"/>
      <c r="T79" s="51" t="s">
        <v>240</v>
      </c>
      <c r="U79" s="51"/>
      <c r="V79" s="51"/>
      <c r="W79" s="51"/>
      <c r="X79" s="51"/>
      <c r="Y79" s="51"/>
      <c r="Z79" s="51" t="s">
        <v>250</v>
      </c>
      <c r="AA79" s="51"/>
      <c r="AB79" s="51" t="s">
        <v>253</v>
      </c>
      <c r="AC79" s="51"/>
      <c r="AD79" s="37" t="s">
        <v>59</v>
      </c>
      <c r="AE79" s="37" t="s">
        <v>51</v>
      </c>
      <c r="AF79" s="37" t="s">
        <v>55</v>
      </c>
      <c r="AG79" s="29"/>
      <c r="AH79" s="37" t="s">
        <v>67</v>
      </c>
      <c r="AI79" s="38" t="s">
        <v>57</v>
      </c>
      <c r="AJ79" s="38" t="s">
        <v>166</v>
      </c>
      <c r="AK79" s="38"/>
      <c r="AL79" s="38" t="s">
        <v>92</v>
      </c>
      <c r="AM79" s="38" t="s">
        <v>180</v>
      </c>
      <c r="AN79" s="38" t="s">
        <v>94</v>
      </c>
      <c r="AO79" s="42" t="s">
        <v>97</v>
      </c>
      <c r="AP79" s="41"/>
      <c r="AQ79" s="43"/>
      <c r="AR79" s="40"/>
      <c r="AS79" s="40"/>
      <c r="AT79" s="40"/>
      <c r="AU79" s="40"/>
      <c r="AV79" s="40"/>
      <c r="AW79" s="40"/>
      <c r="AX79" s="40"/>
      <c r="AY79" s="40"/>
      <c r="AZ79" s="46">
        <f t="shared" si="116"/>
        <v>170102</v>
      </c>
      <c r="BA79" s="47" t="str">
        <f t="shared" si="117"/>
        <v>Cihly</v>
      </c>
      <c r="BB79" s="179"/>
      <c r="BC79" s="179"/>
      <c r="BD79" s="179"/>
      <c r="BE79" s="179"/>
      <c r="BF79" s="179"/>
      <c r="BG79" s="179"/>
    </row>
    <row r="80" spans="1:59" ht="50.25" customHeight="1" x14ac:dyDescent="0.25">
      <c r="A80" s="55">
        <v>170103</v>
      </c>
      <c r="B80" s="56"/>
      <c r="C80" s="56"/>
      <c r="D80" s="56"/>
      <c r="E80" s="57" t="s">
        <v>232</v>
      </c>
      <c r="F80" s="57"/>
      <c r="G80" s="57"/>
      <c r="H80" s="57"/>
      <c r="I80" s="57"/>
      <c r="J80" s="57"/>
      <c r="K80" s="52" t="s">
        <v>35</v>
      </c>
      <c r="L80" s="52"/>
      <c r="M80" s="52"/>
      <c r="N80" s="52" t="s">
        <v>12</v>
      </c>
      <c r="O80" s="53"/>
      <c r="P80" s="53"/>
      <c r="Q80" s="52" t="s">
        <v>14</v>
      </c>
      <c r="R80" s="54"/>
      <c r="S80" s="54"/>
      <c r="T80" s="51" t="s">
        <v>241</v>
      </c>
      <c r="U80" s="51"/>
      <c r="V80" s="51"/>
      <c r="W80" s="51"/>
      <c r="X80" s="51"/>
      <c r="Y80" s="51"/>
      <c r="Z80" s="51" t="s">
        <v>250</v>
      </c>
      <c r="AA80" s="51"/>
      <c r="AB80" s="51" t="s">
        <v>254</v>
      </c>
      <c r="AC80" s="51"/>
      <c r="AD80" s="37" t="s">
        <v>59</v>
      </c>
      <c r="AE80" s="37" t="s">
        <v>49</v>
      </c>
      <c r="AF80" s="37" t="s">
        <v>55</v>
      </c>
      <c r="AG80" s="29"/>
      <c r="AH80" s="37" t="s">
        <v>67</v>
      </c>
      <c r="AI80" s="38" t="s">
        <v>57</v>
      </c>
      <c r="AJ80" s="38" t="s">
        <v>166</v>
      </c>
      <c r="AK80" s="38"/>
      <c r="AL80" s="38" t="s">
        <v>92</v>
      </c>
      <c r="AM80" s="38" t="s">
        <v>180</v>
      </c>
      <c r="AN80" s="38" t="s">
        <v>94</v>
      </c>
      <c r="AO80" s="42" t="s">
        <v>97</v>
      </c>
      <c r="AP80" s="41"/>
      <c r="AQ80" s="43"/>
      <c r="AR80" s="40"/>
      <c r="AS80" s="40"/>
      <c r="AT80" s="40"/>
      <c r="AU80" s="40"/>
      <c r="AV80" s="40"/>
      <c r="AW80" s="40"/>
      <c r="AX80" s="40"/>
      <c r="AY80" s="40"/>
      <c r="AZ80" s="46">
        <f t="shared" si="116"/>
        <v>170103</v>
      </c>
      <c r="BA80" s="47" t="str">
        <f t="shared" si="117"/>
        <v>Tašky a keramické výrobky</v>
      </c>
      <c r="BB80" s="179"/>
      <c r="BC80" s="179"/>
      <c r="BD80" s="179"/>
      <c r="BE80" s="179"/>
      <c r="BF80" s="179"/>
      <c r="BG80" s="179"/>
    </row>
    <row r="81" spans="1:59" ht="50.25" customHeight="1" x14ac:dyDescent="0.25">
      <c r="A81" s="55">
        <v>170202</v>
      </c>
      <c r="B81" s="56"/>
      <c r="C81" s="56"/>
      <c r="D81" s="56"/>
      <c r="E81" s="57" t="s">
        <v>263</v>
      </c>
      <c r="F81" s="57"/>
      <c r="G81" s="57"/>
      <c r="H81" s="57"/>
      <c r="I81" s="57"/>
      <c r="J81" s="57"/>
      <c r="K81" s="52" t="s">
        <v>35</v>
      </c>
      <c r="L81" s="52"/>
      <c r="M81" s="52"/>
      <c r="N81" s="52" t="s">
        <v>12</v>
      </c>
      <c r="O81" s="53"/>
      <c r="P81" s="53"/>
      <c r="Q81" s="52" t="s">
        <v>14</v>
      </c>
      <c r="R81" s="54"/>
      <c r="S81" s="54"/>
      <c r="T81" s="51" t="s">
        <v>241</v>
      </c>
      <c r="U81" s="51"/>
      <c r="V81" s="51"/>
      <c r="W81" s="51"/>
      <c r="X81" s="51"/>
      <c r="Y81" s="51"/>
      <c r="Z81" s="205" t="s">
        <v>262</v>
      </c>
      <c r="AA81" s="206"/>
      <c r="AB81" s="51" t="s">
        <v>261</v>
      </c>
      <c r="AC81" s="51"/>
      <c r="AD81" s="37" t="s">
        <v>59</v>
      </c>
      <c r="AE81" s="37" t="s">
        <v>51</v>
      </c>
      <c r="AF81" s="37" t="s">
        <v>55</v>
      </c>
      <c r="AG81" s="29"/>
      <c r="AH81" s="37" t="s">
        <v>67</v>
      </c>
      <c r="AI81" s="38" t="s">
        <v>57</v>
      </c>
      <c r="AJ81" s="38" t="s">
        <v>167</v>
      </c>
      <c r="AK81" s="38"/>
      <c r="AL81" s="38" t="s">
        <v>92</v>
      </c>
      <c r="AM81" s="38" t="s">
        <v>180</v>
      </c>
      <c r="AN81" s="38" t="s">
        <v>94</v>
      </c>
      <c r="AO81" s="42" t="s">
        <v>97</v>
      </c>
      <c r="AP81" s="41"/>
      <c r="AQ81" s="43"/>
      <c r="AR81" s="40"/>
      <c r="AS81" s="40"/>
      <c r="AT81" s="40"/>
      <c r="AU81" s="40"/>
      <c r="AV81" s="40"/>
      <c r="AW81" s="40"/>
      <c r="AX81" s="40"/>
      <c r="AY81" s="40"/>
      <c r="AZ81" s="46">
        <f t="shared" ref="AZ81" si="118">A81</f>
        <v>170202</v>
      </c>
      <c r="BA81" s="47" t="str">
        <f t="shared" ref="BA81" si="119">E81</f>
        <v>Sklo (stavební)</v>
      </c>
      <c r="BB81" s="50"/>
      <c r="BC81" s="50"/>
      <c r="BD81" s="50"/>
      <c r="BE81" s="50"/>
      <c r="BF81" s="50"/>
      <c r="BG81" s="50"/>
    </row>
    <row r="82" spans="1:59" ht="63.75" customHeight="1" x14ac:dyDescent="0.25">
      <c r="A82" s="55">
        <v>170203</v>
      </c>
      <c r="B82" s="56"/>
      <c r="C82" s="56"/>
      <c r="D82" s="56"/>
      <c r="E82" s="57" t="s">
        <v>236</v>
      </c>
      <c r="F82" s="57"/>
      <c r="G82" s="57"/>
      <c r="H82" s="57"/>
      <c r="I82" s="57"/>
      <c r="J82" s="57"/>
      <c r="K82" s="52" t="s">
        <v>35</v>
      </c>
      <c r="L82" s="52"/>
      <c r="M82" s="52"/>
      <c r="N82" s="52" t="s">
        <v>12</v>
      </c>
      <c r="O82" s="53"/>
      <c r="P82" s="53"/>
      <c r="Q82" s="52" t="s">
        <v>14</v>
      </c>
      <c r="R82" s="54"/>
      <c r="S82" s="54"/>
      <c r="T82" s="51" t="s">
        <v>239</v>
      </c>
      <c r="U82" s="51"/>
      <c r="V82" s="51"/>
      <c r="W82" s="51"/>
      <c r="X82" s="51"/>
      <c r="Y82" s="51"/>
      <c r="Z82" s="51" t="s">
        <v>260</v>
      </c>
      <c r="AA82" s="51"/>
      <c r="AB82" s="51" t="s">
        <v>248</v>
      </c>
      <c r="AC82" s="51"/>
      <c r="AD82" s="37" t="s">
        <v>59</v>
      </c>
      <c r="AE82" s="37" t="s">
        <v>51</v>
      </c>
      <c r="AF82" s="37" t="s">
        <v>55</v>
      </c>
      <c r="AG82" s="29"/>
      <c r="AH82" s="37" t="s">
        <v>67</v>
      </c>
      <c r="AI82" s="38" t="s">
        <v>57</v>
      </c>
      <c r="AJ82" s="38" t="s">
        <v>160</v>
      </c>
      <c r="AK82" s="38"/>
      <c r="AL82" s="38" t="s">
        <v>84</v>
      </c>
      <c r="AM82" s="38" t="s">
        <v>179</v>
      </c>
      <c r="AN82" s="38" t="s">
        <v>94</v>
      </c>
      <c r="AO82" s="42" t="s">
        <v>88</v>
      </c>
      <c r="AP82" s="41"/>
      <c r="AQ82" s="43"/>
      <c r="AR82" s="40"/>
      <c r="AS82" s="40"/>
      <c r="AT82" s="40"/>
      <c r="AU82" s="40"/>
      <c r="AV82" s="40"/>
      <c r="AW82" s="40"/>
      <c r="AX82" s="40"/>
      <c r="AY82" s="40"/>
      <c r="AZ82" s="46">
        <f t="shared" si="116"/>
        <v>170203</v>
      </c>
      <c r="BA82" s="47" t="str">
        <f t="shared" si="117"/>
        <v>Plasty  (stavební)</v>
      </c>
    </row>
    <row r="83" spans="1:59" ht="52.5" customHeight="1" x14ac:dyDescent="0.25">
      <c r="A83" s="55">
        <v>170504</v>
      </c>
      <c r="B83" s="56"/>
      <c r="C83" s="56"/>
      <c r="D83" s="56"/>
      <c r="E83" s="57" t="s">
        <v>233</v>
      </c>
      <c r="F83" s="57"/>
      <c r="G83" s="57"/>
      <c r="H83" s="57"/>
      <c r="I83" s="57"/>
      <c r="J83" s="57"/>
      <c r="K83" s="52" t="s">
        <v>35</v>
      </c>
      <c r="L83" s="52"/>
      <c r="M83" s="52"/>
      <c r="N83" s="52" t="s">
        <v>12</v>
      </c>
      <c r="O83" s="53"/>
      <c r="P83" s="53"/>
      <c r="Q83" s="52" t="s">
        <v>14</v>
      </c>
      <c r="R83" s="54"/>
      <c r="S83" s="54"/>
      <c r="T83" s="51" t="s">
        <v>243</v>
      </c>
      <c r="U83" s="51"/>
      <c r="V83" s="51"/>
      <c r="W83" s="51"/>
      <c r="X83" s="51"/>
      <c r="Y83" s="51"/>
      <c r="Z83" s="51" t="s">
        <v>245</v>
      </c>
      <c r="AA83" s="51"/>
      <c r="AB83" s="51" t="s">
        <v>246</v>
      </c>
      <c r="AC83" s="51"/>
      <c r="AD83" s="37" t="s">
        <v>59</v>
      </c>
      <c r="AE83" s="37" t="s">
        <v>247</v>
      </c>
      <c r="AF83" s="37" t="s">
        <v>55</v>
      </c>
      <c r="AG83" s="29"/>
      <c r="AH83" s="37" t="s">
        <v>66</v>
      </c>
      <c r="AI83" s="38" t="s">
        <v>58</v>
      </c>
      <c r="AJ83" s="38" t="s">
        <v>160</v>
      </c>
      <c r="AK83" s="38"/>
      <c r="AL83" s="38" t="s">
        <v>92</v>
      </c>
      <c r="AM83" s="38" t="s">
        <v>180</v>
      </c>
      <c r="AN83" s="38" t="s">
        <v>94</v>
      </c>
      <c r="AO83" s="42" t="s">
        <v>88</v>
      </c>
      <c r="AP83" s="41"/>
      <c r="AQ83" s="43"/>
      <c r="AR83" s="40"/>
      <c r="AS83" s="40"/>
      <c r="AT83" s="40"/>
      <c r="AU83" s="40"/>
      <c r="AV83" s="40"/>
      <c r="AW83" s="40"/>
      <c r="AX83" s="40"/>
      <c r="AY83" s="40"/>
      <c r="AZ83" s="46">
        <f t="shared" si="116"/>
        <v>170504</v>
      </c>
      <c r="BA83" s="47" t="str">
        <f t="shared" si="117"/>
        <v>Zemina a kamení neuvedené pod číslem 170503</v>
      </c>
    </row>
    <row r="84" spans="1:59" ht="95.25" customHeight="1" x14ac:dyDescent="0.25">
      <c r="A84" s="55">
        <v>170601</v>
      </c>
      <c r="B84" s="56"/>
      <c r="C84" s="56"/>
      <c r="D84" s="56"/>
      <c r="E84" s="57" t="s">
        <v>188</v>
      </c>
      <c r="F84" s="57"/>
      <c r="G84" s="57"/>
      <c r="H84" s="57"/>
      <c r="I84" s="57"/>
      <c r="J84" s="57"/>
      <c r="K84" s="52" t="s">
        <v>34</v>
      </c>
      <c r="L84" s="52"/>
      <c r="M84" s="52"/>
      <c r="N84" s="52" t="s">
        <v>12</v>
      </c>
      <c r="O84" s="53"/>
      <c r="P84" s="53"/>
      <c r="Q84" s="52" t="s">
        <v>21</v>
      </c>
      <c r="R84" s="54"/>
      <c r="S84" s="54"/>
      <c r="T84" s="51" t="s">
        <v>183</v>
      </c>
      <c r="U84" s="51"/>
      <c r="V84" s="51"/>
      <c r="W84" s="51"/>
      <c r="X84" s="51"/>
      <c r="Y84" s="51"/>
      <c r="Z84" s="51" t="s">
        <v>189</v>
      </c>
      <c r="AA84" s="51"/>
      <c r="AB84" s="51" t="s">
        <v>199</v>
      </c>
      <c r="AC84" s="51"/>
      <c r="AD84" s="37" t="s">
        <v>59</v>
      </c>
      <c r="AE84" s="37" t="s">
        <v>51</v>
      </c>
      <c r="AF84" s="37" t="s">
        <v>55</v>
      </c>
      <c r="AG84" s="29"/>
      <c r="AH84" s="37" t="s">
        <v>67</v>
      </c>
      <c r="AI84" s="38" t="s">
        <v>57</v>
      </c>
      <c r="AJ84" s="38" t="s">
        <v>90</v>
      </c>
      <c r="AK84" s="38"/>
      <c r="AL84" s="38" t="s">
        <v>92</v>
      </c>
      <c r="AM84" s="38" t="s">
        <v>185</v>
      </c>
      <c r="AN84" s="38" t="s">
        <v>94</v>
      </c>
      <c r="AO84" s="42" t="s">
        <v>161</v>
      </c>
      <c r="AP84" s="41" t="s">
        <v>88</v>
      </c>
      <c r="AQ84" s="43" t="s">
        <v>97</v>
      </c>
      <c r="AR84" s="40"/>
      <c r="AS84" s="40"/>
      <c r="AT84" s="40"/>
      <c r="AU84" s="40"/>
      <c r="AV84" s="40"/>
      <c r="AW84" s="40"/>
      <c r="AX84" s="40"/>
      <c r="AY84" s="40"/>
      <c r="AZ84" s="46">
        <f t="shared" si="116"/>
        <v>170601</v>
      </c>
      <c r="BA84" s="47" t="str">
        <f t="shared" si="117"/>
        <v>Izolační materiál s obsahem azbestu</v>
      </c>
    </row>
    <row r="85" spans="1:59" ht="101.25" customHeight="1" x14ac:dyDescent="0.25">
      <c r="A85" s="55">
        <v>17060402</v>
      </c>
      <c r="B85" s="56"/>
      <c r="C85" s="56"/>
      <c r="D85" s="56"/>
      <c r="E85" s="57" t="s">
        <v>259</v>
      </c>
      <c r="F85" s="57"/>
      <c r="G85" s="57"/>
      <c r="H85" s="57"/>
      <c r="I85" s="57"/>
      <c r="J85" s="57"/>
      <c r="K85" s="52" t="s">
        <v>35</v>
      </c>
      <c r="L85" s="52"/>
      <c r="M85" s="52"/>
      <c r="N85" s="52" t="s">
        <v>12</v>
      </c>
      <c r="O85" s="53"/>
      <c r="P85" s="53"/>
      <c r="Q85" s="52" t="s">
        <v>14</v>
      </c>
      <c r="R85" s="54"/>
      <c r="S85" s="54"/>
      <c r="T85" s="51" t="s">
        <v>183</v>
      </c>
      <c r="U85" s="51"/>
      <c r="V85" s="51"/>
      <c r="W85" s="51"/>
      <c r="X85" s="51"/>
      <c r="Y85" s="51"/>
      <c r="Z85" s="51" t="s">
        <v>184</v>
      </c>
      <c r="AA85" s="51"/>
      <c r="AB85" s="51" t="s">
        <v>197</v>
      </c>
      <c r="AC85" s="51"/>
      <c r="AD85" s="37" t="s">
        <v>59</v>
      </c>
      <c r="AE85" s="37" t="s">
        <v>53</v>
      </c>
      <c r="AF85" s="37" t="s">
        <v>157</v>
      </c>
      <c r="AG85" s="29"/>
      <c r="AH85" s="37" t="s">
        <v>67</v>
      </c>
      <c r="AI85" s="38" t="s">
        <v>57</v>
      </c>
      <c r="AJ85" s="38" t="s">
        <v>160</v>
      </c>
      <c r="AK85" s="38"/>
      <c r="AL85" s="38" t="s">
        <v>84</v>
      </c>
      <c r="AM85" s="38" t="s">
        <v>179</v>
      </c>
      <c r="AN85" s="38" t="s">
        <v>94</v>
      </c>
      <c r="AO85" s="42" t="s">
        <v>88</v>
      </c>
      <c r="AP85" s="41" t="s">
        <v>97</v>
      </c>
      <c r="AQ85" s="43" t="s">
        <v>89</v>
      </c>
      <c r="AR85" s="40"/>
      <c r="AS85" s="40"/>
      <c r="AT85" s="40"/>
      <c r="AU85" s="40"/>
      <c r="AV85" s="40"/>
      <c r="AW85" s="40"/>
      <c r="AX85" s="40"/>
      <c r="AY85" s="40"/>
      <c r="AZ85" s="46">
        <f t="shared" si="116"/>
        <v>17060402</v>
      </c>
      <c r="BA85" s="47" t="str">
        <f t="shared" si="117"/>
        <v>Izolační materiály na bázi polystyrenu - polystyren od roku 2015</v>
      </c>
    </row>
    <row r="86" spans="1:59" ht="89.25" customHeight="1" x14ac:dyDescent="0.25">
      <c r="A86" s="55">
        <v>170604</v>
      </c>
      <c r="B86" s="56"/>
      <c r="C86" s="56"/>
      <c r="D86" s="56"/>
      <c r="E86" s="57" t="s">
        <v>182</v>
      </c>
      <c r="F86" s="57"/>
      <c r="G86" s="57"/>
      <c r="H86" s="57"/>
      <c r="I86" s="57"/>
      <c r="J86" s="57"/>
      <c r="K86" s="52" t="s">
        <v>35</v>
      </c>
      <c r="L86" s="52"/>
      <c r="M86" s="52"/>
      <c r="N86" s="52" t="s">
        <v>12</v>
      </c>
      <c r="O86" s="53"/>
      <c r="P86" s="53"/>
      <c r="Q86" s="52" t="s">
        <v>14</v>
      </c>
      <c r="R86" s="54"/>
      <c r="S86" s="54"/>
      <c r="T86" s="51" t="s">
        <v>183</v>
      </c>
      <c r="U86" s="51"/>
      <c r="V86" s="51"/>
      <c r="W86" s="51"/>
      <c r="X86" s="51"/>
      <c r="Y86" s="51"/>
      <c r="Z86" s="51" t="s">
        <v>186</v>
      </c>
      <c r="AA86" s="51"/>
      <c r="AB86" s="51" t="s">
        <v>198</v>
      </c>
      <c r="AC86" s="51"/>
      <c r="AD86" s="37" t="s">
        <v>59</v>
      </c>
      <c r="AE86" s="37" t="s">
        <v>51</v>
      </c>
      <c r="AF86" s="37" t="s">
        <v>157</v>
      </c>
      <c r="AG86" s="29"/>
      <c r="AH86" s="37" t="s">
        <v>67</v>
      </c>
      <c r="AI86" s="38" t="s">
        <v>57</v>
      </c>
      <c r="AJ86" s="38" t="s">
        <v>160</v>
      </c>
      <c r="AK86" s="38"/>
      <c r="AL86" s="38" t="s">
        <v>92</v>
      </c>
      <c r="AM86" s="38" t="s">
        <v>185</v>
      </c>
      <c r="AN86" s="38" t="s">
        <v>94</v>
      </c>
      <c r="AO86" s="42" t="s">
        <v>161</v>
      </c>
      <c r="AP86" s="41" t="s">
        <v>88</v>
      </c>
      <c r="AQ86" s="43" t="s">
        <v>97</v>
      </c>
      <c r="AR86" s="40"/>
      <c r="AS86" s="40"/>
      <c r="AT86" s="40"/>
      <c r="AU86" s="40"/>
      <c r="AV86" s="40"/>
      <c r="AW86" s="40"/>
      <c r="AX86" s="40"/>
      <c r="AY86" s="40"/>
      <c r="AZ86" s="46">
        <f t="shared" si="116"/>
        <v>170604</v>
      </c>
      <c r="BA86" s="47" t="str">
        <f t="shared" si="117"/>
        <v>Izolační materiály neuvedené pod čísly 170601 a 170603 - skelná vata</v>
      </c>
    </row>
    <row r="87" spans="1:59" ht="88.5" customHeight="1" x14ac:dyDescent="0.25">
      <c r="A87" s="55">
        <v>170605</v>
      </c>
      <c r="B87" s="56"/>
      <c r="C87" s="56"/>
      <c r="D87" s="56"/>
      <c r="E87" s="57" t="s">
        <v>187</v>
      </c>
      <c r="F87" s="57"/>
      <c r="G87" s="57"/>
      <c r="H87" s="57"/>
      <c r="I87" s="57"/>
      <c r="J87" s="57"/>
      <c r="K87" s="52" t="s">
        <v>34</v>
      </c>
      <c r="L87" s="52"/>
      <c r="M87" s="52"/>
      <c r="N87" s="52" t="s">
        <v>12</v>
      </c>
      <c r="O87" s="53"/>
      <c r="P87" s="53"/>
      <c r="Q87" s="52" t="s">
        <v>21</v>
      </c>
      <c r="R87" s="54"/>
      <c r="S87" s="54"/>
      <c r="T87" s="51" t="s">
        <v>183</v>
      </c>
      <c r="U87" s="51"/>
      <c r="V87" s="51"/>
      <c r="W87" s="51"/>
      <c r="X87" s="51"/>
      <c r="Y87" s="51"/>
      <c r="Z87" s="51" t="s">
        <v>190</v>
      </c>
      <c r="AA87" s="51"/>
      <c r="AB87" s="51" t="s">
        <v>200</v>
      </c>
      <c r="AC87" s="51"/>
      <c r="AD87" s="37" t="s">
        <v>59</v>
      </c>
      <c r="AE87" s="37" t="s">
        <v>51</v>
      </c>
      <c r="AF87" s="37" t="s">
        <v>157</v>
      </c>
      <c r="AG87" s="29"/>
      <c r="AH87" s="37" t="s">
        <v>67</v>
      </c>
      <c r="AI87" s="38" t="s">
        <v>57</v>
      </c>
      <c r="AJ87" s="38" t="s">
        <v>90</v>
      </c>
      <c r="AK87" s="38"/>
      <c r="AL87" s="38" t="s">
        <v>92</v>
      </c>
      <c r="AM87" s="38" t="s">
        <v>185</v>
      </c>
      <c r="AN87" s="38" t="s">
        <v>94</v>
      </c>
      <c r="AO87" s="42" t="s">
        <v>161</v>
      </c>
      <c r="AP87" s="41" t="s">
        <v>88</v>
      </c>
      <c r="AQ87" s="43" t="s">
        <v>97</v>
      </c>
      <c r="AR87" s="40"/>
      <c r="AS87" s="40"/>
      <c r="AT87" s="40"/>
      <c r="AU87" s="40"/>
      <c r="AV87" s="40"/>
      <c r="AW87" s="40"/>
      <c r="AX87" s="40"/>
      <c r="AY87" s="40"/>
      <c r="AZ87" s="46">
        <f t="shared" si="116"/>
        <v>170605</v>
      </c>
      <c r="BA87" s="47" t="str">
        <f t="shared" si="117"/>
        <v>Stavební materiály obsahující azbest</v>
      </c>
    </row>
    <row r="88" spans="1:59" ht="144.75" customHeight="1" x14ac:dyDescent="0.25">
      <c r="A88" s="63">
        <v>170904</v>
      </c>
      <c r="B88" s="64"/>
      <c r="C88" s="64"/>
      <c r="D88" s="64"/>
      <c r="E88" s="57" t="s">
        <v>168</v>
      </c>
      <c r="F88" s="57"/>
      <c r="G88" s="57"/>
      <c r="H88" s="57"/>
      <c r="I88" s="57"/>
      <c r="J88" s="57"/>
      <c r="K88" s="52" t="s">
        <v>35</v>
      </c>
      <c r="L88" s="52"/>
      <c r="M88" s="52"/>
      <c r="N88" s="52" t="s">
        <v>12</v>
      </c>
      <c r="O88" s="53"/>
      <c r="P88" s="53"/>
      <c r="Q88" s="52" t="s">
        <v>14</v>
      </c>
      <c r="R88" s="54"/>
      <c r="S88" s="54"/>
      <c r="T88" s="51" t="s">
        <v>135</v>
      </c>
      <c r="U88" s="51"/>
      <c r="V88" s="51"/>
      <c r="W88" s="51"/>
      <c r="X88" s="51"/>
      <c r="Y88" s="51"/>
      <c r="Z88" s="51" t="s">
        <v>175</v>
      </c>
      <c r="AA88" s="51"/>
      <c r="AB88" s="51" t="s">
        <v>192</v>
      </c>
      <c r="AC88" s="51"/>
      <c r="AD88" s="37" t="s">
        <v>59</v>
      </c>
      <c r="AE88" s="37" t="s">
        <v>51</v>
      </c>
      <c r="AF88" s="37" t="s">
        <v>55</v>
      </c>
      <c r="AG88" s="29"/>
      <c r="AH88" s="37" t="s">
        <v>67</v>
      </c>
      <c r="AI88" s="38" t="s">
        <v>57</v>
      </c>
      <c r="AJ88" s="38" t="s">
        <v>166</v>
      </c>
      <c r="AK88" s="38"/>
      <c r="AL88" s="38" t="s">
        <v>92</v>
      </c>
      <c r="AM88" s="38" t="s">
        <v>179</v>
      </c>
      <c r="AN88" s="38" t="s">
        <v>94</v>
      </c>
      <c r="AO88" s="42" t="s">
        <v>88</v>
      </c>
      <c r="AP88" s="41" t="s">
        <v>97</v>
      </c>
      <c r="AQ88" s="43"/>
      <c r="AR88" s="40"/>
      <c r="AS88" s="40"/>
      <c r="AT88" s="40"/>
      <c r="AU88" s="40"/>
      <c r="AV88" s="40"/>
      <c r="AW88" s="40"/>
      <c r="AX88" s="40"/>
      <c r="AY88" s="40"/>
      <c r="AZ88" s="46">
        <f t="shared" si="116"/>
        <v>170904</v>
      </c>
      <c r="BA88" s="47" t="str">
        <f t="shared" si="117"/>
        <v>Směsné stavební a demoliční odpady neuvedené pod čísly 17 09 01, 17 09 02 a 17 09 02 - vhodné jako TZS</v>
      </c>
    </row>
    <row r="89" spans="1:59" ht="151.5" customHeight="1" x14ac:dyDescent="0.25">
      <c r="A89" s="63">
        <v>170904</v>
      </c>
      <c r="B89" s="64"/>
      <c r="C89" s="64"/>
      <c r="D89" s="64"/>
      <c r="E89" s="57" t="s">
        <v>169</v>
      </c>
      <c r="F89" s="57"/>
      <c r="G89" s="57"/>
      <c r="H89" s="57"/>
      <c r="I89" s="57"/>
      <c r="J89" s="57"/>
      <c r="K89" s="52" t="s">
        <v>35</v>
      </c>
      <c r="L89" s="52"/>
      <c r="M89" s="52"/>
      <c r="N89" s="52" t="s">
        <v>12</v>
      </c>
      <c r="O89" s="53"/>
      <c r="P89" s="53"/>
      <c r="Q89" s="52" t="s">
        <v>14</v>
      </c>
      <c r="R89" s="54"/>
      <c r="S89" s="54"/>
      <c r="T89" s="51" t="s">
        <v>135</v>
      </c>
      <c r="U89" s="51"/>
      <c r="V89" s="51"/>
      <c r="W89" s="51"/>
      <c r="X89" s="51"/>
      <c r="Y89" s="51"/>
      <c r="Z89" s="51" t="s">
        <v>176</v>
      </c>
      <c r="AA89" s="51"/>
      <c r="AB89" s="51" t="s">
        <v>192</v>
      </c>
      <c r="AC89" s="51"/>
      <c r="AD89" s="37" t="s">
        <v>59</v>
      </c>
      <c r="AE89" s="37" t="s">
        <v>51</v>
      </c>
      <c r="AF89" s="37" t="s">
        <v>55</v>
      </c>
      <c r="AG89" s="29"/>
      <c r="AH89" s="37" t="s">
        <v>67</v>
      </c>
      <c r="AI89" s="38" t="s">
        <v>57</v>
      </c>
      <c r="AJ89" s="38" t="s">
        <v>167</v>
      </c>
      <c r="AK89" s="38"/>
      <c r="AL89" s="38" t="s">
        <v>84</v>
      </c>
      <c r="AM89" s="38" t="s">
        <v>179</v>
      </c>
      <c r="AN89" s="38" t="s">
        <v>94</v>
      </c>
      <c r="AO89" s="42" t="s">
        <v>88</v>
      </c>
      <c r="AP89" s="41" t="s">
        <v>97</v>
      </c>
      <c r="AQ89" s="43"/>
      <c r="AR89" s="40"/>
      <c r="AS89" s="40"/>
      <c r="AT89" s="40"/>
      <c r="AU89" s="40"/>
      <c r="AV89" s="40"/>
      <c r="AW89" s="40"/>
      <c r="AX89" s="40"/>
      <c r="AY89" s="40"/>
      <c r="AZ89" s="46">
        <f t="shared" si="116"/>
        <v>170904</v>
      </c>
      <c r="BA89" s="47" t="str">
        <f t="shared" si="117"/>
        <v>Směsné stavební a demoliční odpady neuvedené pod čísly 17 09 01, 17 09 02 a 17 09 03 - nevhodné jako TZS</v>
      </c>
    </row>
    <row r="90" spans="1:59" ht="60" customHeight="1" x14ac:dyDescent="0.25">
      <c r="A90" s="55">
        <v>190801</v>
      </c>
      <c r="B90" s="56"/>
      <c r="C90" s="56"/>
      <c r="D90" s="56"/>
      <c r="E90" s="57" t="s">
        <v>201</v>
      </c>
      <c r="F90" s="57"/>
      <c r="G90" s="57"/>
      <c r="H90" s="57"/>
      <c r="I90" s="57"/>
      <c r="J90" s="57"/>
      <c r="K90" s="52" t="s">
        <v>35</v>
      </c>
      <c r="L90" s="52"/>
      <c r="M90" s="52"/>
      <c r="N90" s="52" t="s">
        <v>12</v>
      </c>
      <c r="O90" s="53"/>
      <c r="P90" s="53"/>
      <c r="Q90" s="52" t="s">
        <v>14</v>
      </c>
      <c r="R90" s="54"/>
      <c r="S90" s="54"/>
      <c r="T90" s="51" t="s">
        <v>205</v>
      </c>
      <c r="U90" s="51"/>
      <c r="V90" s="51"/>
      <c r="W90" s="51"/>
      <c r="X90" s="51"/>
      <c r="Y90" s="51"/>
      <c r="Z90" s="51" t="s">
        <v>206</v>
      </c>
      <c r="AA90" s="51"/>
      <c r="AB90" s="51" t="s">
        <v>208</v>
      </c>
      <c r="AC90" s="51"/>
      <c r="AD90" s="37" t="s">
        <v>59</v>
      </c>
      <c r="AE90" s="37" t="s">
        <v>51</v>
      </c>
      <c r="AF90" s="37" t="s">
        <v>46</v>
      </c>
      <c r="AG90" s="29"/>
      <c r="AH90" s="37" t="s">
        <v>66</v>
      </c>
      <c r="AI90" s="38" t="s">
        <v>57</v>
      </c>
      <c r="AJ90" s="38" t="s">
        <v>160</v>
      </c>
      <c r="AK90" s="38"/>
      <c r="AL90" s="38" t="s">
        <v>84</v>
      </c>
      <c r="AM90" s="38" t="s">
        <v>179</v>
      </c>
      <c r="AN90" s="38" t="s">
        <v>94</v>
      </c>
      <c r="AO90" s="42" t="s">
        <v>161</v>
      </c>
      <c r="AP90" s="41" t="s">
        <v>88</v>
      </c>
      <c r="AQ90" s="43" t="s">
        <v>89</v>
      </c>
      <c r="AR90" s="40"/>
      <c r="AS90" s="40"/>
      <c r="AT90" s="40"/>
      <c r="AU90" s="40"/>
      <c r="AV90" s="40"/>
      <c r="AW90" s="40"/>
      <c r="AX90" s="40"/>
      <c r="AY90" s="40"/>
      <c r="AZ90" s="46">
        <f t="shared" si="116"/>
        <v>190801</v>
      </c>
      <c r="BA90" s="47" t="str">
        <f t="shared" si="117"/>
        <v>Shrabky z česlí</v>
      </c>
    </row>
    <row r="91" spans="1:59" ht="43.5" customHeight="1" x14ac:dyDescent="0.25">
      <c r="A91" s="55">
        <v>190802</v>
      </c>
      <c r="B91" s="56"/>
      <c r="C91" s="56"/>
      <c r="D91" s="56"/>
      <c r="E91" s="57" t="s">
        <v>202</v>
      </c>
      <c r="F91" s="57"/>
      <c r="G91" s="57"/>
      <c r="H91" s="57"/>
      <c r="I91" s="57"/>
      <c r="J91" s="57"/>
      <c r="K91" s="52" t="s">
        <v>35</v>
      </c>
      <c r="L91" s="52"/>
      <c r="M91" s="52"/>
      <c r="N91" s="52" t="s">
        <v>12</v>
      </c>
      <c r="O91" s="53"/>
      <c r="P91" s="53"/>
      <c r="Q91" s="52" t="s">
        <v>14</v>
      </c>
      <c r="R91" s="54"/>
      <c r="S91" s="54"/>
      <c r="T91" s="51" t="s">
        <v>204</v>
      </c>
      <c r="U91" s="51"/>
      <c r="V91" s="51"/>
      <c r="W91" s="51"/>
      <c r="X91" s="51"/>
      <c r="Y91" s="51"/>
      <c r="Z91" s="51" t="s">
        <v>207</v>
      </c>
      <c r="AA91" s="51"/>
      <c r="AB91" s="51" t="s">
        <v>209</v>
      </c>
      <c r="AC91" s="51"/>
      <c r="AD91" s="37" t="s">
        <v>59</v>
      </c>
      <c r="AE91" s="37" t="s">
        <v>53</v>
      </c>
      <c r="AF91" s="37" t="s">
        <v>46</v>
      </c>
      <c r="AG91" s="29"/>
      <c r="AH91" s="37" t="s">
        <v>66</v>
      </c>
      <c r="AI91" s="38" t="s">
        <v>58</v>
      </c>
      <c r="AJ91" s="38" t="s">
        <v>160</v>
      </c>
      <c r="AK91" s="38"/>
      <c r="AL91" s="38" t="s">
        <v>92</v>
      </c>
      <c r="AM91" s="38" t="s">
        <v>185</v>
      </c>
      <c r="AN91" s="38" t="s">
        <v>94</v>
      </c>
      <c r="AO91" s="42" t="s">
        <v>161</v>
      </c>
      <c r="AP91" s="41" t="s">
        <v>88</v>
      </c>
      <c r="AQ91" s="43" t="s">
        <v>89</v>
      </c>
      <c r="AR91" s="40"/>
      <c r="AS91" s="40"/>
      <c r="AT91" s="40"/>
      <c r="AU91" s="40"/>
      <c r="AV91" s="40"/>
      <c r="AW91" s="40"/>
      <c r="AX91" s="40"/>
      <c r="AY91" s="40"/>
      <c r="AZ91" s="46">
        <f t="shared" si="116"/>
        <v>190802</v>
      </c>
      <c r="BA91" s="47" t="str">
        <f t="shared" si="117"/>
        <v>Odpady z lapáků písku</v>
      </c>
    </row>
    <row r="92" spans="1:59" ht="60" customHeight="1" x14ac:dyDescent="0.25">
      <c r="A92" s="55">
        <v>190901</v>
      </c>
      <c r="B92" s="56"/>
      <c r="C92" s="56"/>
      <c r="D92" s="56"/>
      <c r="E92" s="57" t="s">
        <v>203</v>
      </c>
      <c r="F92" s="57"/>
      <c r="G92" s="57"/>
      <c r="H92" s="57"/>
      <c r="I92" s="57"/>
      <c r="J92" s="57"/>
      <c r="K92" s="52" t="s">
        <v>35</v>
      </c>
      <c r="L92" s="52"/>
      <c r="M92" s="52"/>
      <c r="N92" s="52" t="s">
        <v>12</v>
      </c>
      <c r="O92" s="53"/>
      <c r="P92" s="53"/>
      <c r="Q92" s="52" t="s">
        <v>14</v>
      </c>
      <c r="R92" s="54"/>
      <c r="S92" s="54"/>
      <c r="T92" s="51" t="s">
        <v>210</v>
      </c>
      <c r="U92" s="51"/>
      <c r="V92" s="51"/>
      <c r="W92" s="51"/>
      <c r="X92" s="51"/>
      <c r="Y92" s="51"/>
      <c r="Z92" s="51" t="s">
        <v>206</v>
      </c>
      <c r="AA92" s="51"/>
      <c r="AB92" s="51" t="s">
        <v>208</v>
      </c>
      <c r="AC92" s="51"/>
      <c r="AD92" s="37" t="s">
        <v>59</v>
      </c>
      <c r="AE92" s="37" t="s">
        <v>53</v>
      </c>
      <c r="AF92" s="37" t="s">
        <v>46</v>
      </c>
      <c r="AG92" s="29"/>
      <c r="AH92" s="37" t="s">
        <v>66</v>
      </c>
      <c r="AI92" s="38" t="s">
        <v>57</v>
      </c>
      <c r="AJ92" s="38" t="s">
        <v>160</v>
      </c>
      <c r="AK92" s="38"/>
      <c r="AL92" s="38" t="s">
        <v>84</v>
      </c>
      <c r="AM92" s="38" t="s">
        <v>179</v>
      </c>
      <c r="AN92" s="38" t="s">
        <v>94</v>
      </c>
      <c r="AO92" s="42" t="s">
        <v>161</v>
      </c>
      <c r="AP92" s="41" t="s">
        <v>88</v>
      </c>
      <c r="AQ92" s="43" t="s">
        <v>89</v>
      </c>
      <c r="AR92" s="40"/>
      <c r="AS92" s="40"/>
      <c r="AT92" s="40"/>
      <c r="AU92" s="40"/>
      <c r="AV92" s="40"/>
      <c r="AW92" s="40"/>
      <c r="AX92" s="40"/>
      <c r="AY92" s="40"/>
      <c r="AZ92" s="46">
        <f t="shared" si="116"/>
        <v>190901</v>
      </c>
      <c r="BA92" s="47" t="str">
        <f t="shared" si="117"/>
        <v>Pevné odpady z primárního čištění (z česlí a filtrů)</v>
      </c>
    </row>
    <row r="93" spans="1:59" ht="54.75" customHeight="1" x14ac:dyDescent="0.25">
      <c r="A93" s="63">
        <v>191212</v>
      </c>
      <c r="B93" s="64"/>
      <c r="C93" s="64"/>
      <c r="D93" s="64"/>
      <c r="E93" s="57" t="s">
        <v>173</v>
      </c>
      <c r="F93" s="57"/>
      <c r="G93" s="57"/>
      <c r="H93" s="57"/>
      <c r="I93" s="57"/>
      <c r="J93" s="57"/>
      <c r="K93" s="52" t="s">
        <v>35</v>
      </c>
      <c r="L93" s="52"/>
      <c r="M93" s="52"/>
      <c r="N93" s="52" t="s">
        <v>13</v>
      </c>
      <c r="O93" s="53"/>
      <c r="P93" s="53"/>
      <c r="Q93" s="52" t="s">
        <v>14</v>
      </c>
      <c r="R93" s="54"/>
      <c r="S93" s="54"/>
      <c r="T93" s="51" t="s">
        <v>174</v>
      </c>
      <c r="U93" s="51"/>
      <c r="V93" s="51"/>
      <c r="W93" s="51"/>
      <c r="X93" s="51"/>
      <c r="Y93" s="51"/>
      <c r="Z93" s="51" t="s">
        <v>172</v>
      </c>
      <c r="AA93" s="51"/>
      <c r="AB93" s="51" t="s">
        <v>195</v>
      </c>
      <c r="AC93" s="51"/>
      <c r="AD93" s="37" t="s">
        <v>59</v>
      </c>
      <c r="AE93" s="37" t="s">
        <v>51</v>
      </c>
      <c r="AF93" s="37" t="s">
        <v>46</v>
      </c>
      <c r="AG93" s="29"/>
      <c r="AH93" s="37" t="s">
        <v>67</v>
      </c>
      <c r="AI93" s="38" t="s">
        <v>57</v>
      </c>
      <c r="AJ93" s="38" t="s">
        <v>160</v>
      </c>
      <c r="AK93" s="38"/>
      <c r="AL93" s="38" t="s">
        <v>92</v>
      </c>
      <c r="AM93" s="38" t="s">
        <v>179</v>
      </c>
      <c r="AN93" s="38" t="s">
        <v>94</v>
      </c>
      <c r="AO93" s="42" t="s">
        <v>97</v>
      </c>
      <c r="AP93" s="41" t="s">
        <v>161</v>
      </c>
      <c r="AQ93" s="43"/>
      <c r="AR93" s="40"/>
      <c r="AS93" s="40"/>
      <c r="AT93" s="40"/>
      <c r="AU93" s="40"/>
      <c r="AV93" s="40"/>
      <c r="AW93" s="40"/>
      <c r="AX93" s="40"/>
      <c r="AY93" s="40"/>
      <c r="AZ93" s="46">
        <f t="shared" si="116"/>
        <v>191212</v>
      </c>
      <c r="BA93" s="47" t="str">
        <f t="shared" si="117"/>
        <v xml:space="preserve">	
Jiné odpady (včetně směsí materiálů) z mechanické úpravy odpadu neuvedené pod číslem 19 12 11</v>
      </c>
    </row>
    <row r="94" spans="1:59" ht="79.5" customHeight="1" x14ac:dyDescent="0.25">
      <c r="A94" s="55">
        <v>200202</v>
      </c>
      <c r="B94" s="56"/>
      <c r="C94" s="56"/>
      <c r="D94" s="56"/>
      <c r="E94" s="57" t="s">
        <v>234</v>
      </c>
      <c r="F94" s="57"/>
      <c r="G94" s="57"/>
      <c r="H94" s="57"/>
      <c r="I94" s="57"/>
      <c r="J94" s="57"/>
      <c r="K94" s="52" t="s">
        <v>35</v>
      </c>
      <c r="L94" s="52"/>
      <c r="M94" s="52"/>
      <c r="N94" s="52" t="s">
        <v>12</v>
      </c>
      <c r="O94" s="53"/>
      <c r="P94" s="53"/>
      <c r="Q94" s="52" t="s">
        <v>14</v>
      </c>
      <c r="R94" s="54"/>
      <c r="S94" s="54"/>
      <c r="T94" s="51" t="s">
        <v>244</v>
      </c>
      <c r="U94" s="51"/>
      <c r="V94" s="51"/>
      <c r="W94" s="51"/>
      <c r="X94" s="51"/>
      <c r="Y94" s="51"/>
      <c r="Z94" s="51" t="s">
        <v>245</v>
      </c>
      <c r="AA94" s="51"/>
      <c r="AB94" s="51" t="s">
        <v>246</v>
      </c>
      <c r="AC94" s="51"/>
      <c r="AD94" s="37" t="s">
        <v>59</v>
      </c>
      <c r="AE94" s="37" t="s">
        <v>247</v>
      </c>
      <c r="AF94" s="37" t="s">
        <v>55</v>
      </c>
      <c r="AG94" s="29"/>
      <c r="AH94" s="37" t="s">
        <v>67</v>
      </c>
      <c r="AI94" s="38" t="s">
        <v>58</v>
      </c>
      <c r="AJ94" s="38" t="s">
        <v>160</v>
      </c>
      <c r="AK94" s="38"/>
      <c r="AL94" s="38" t="s">
        <v>92</v>
      </c>
      <c r="AM94" s="38" t="s">
        <v>180</v>
      </c>
      <c r="AN94" s="38" t="s">
        <v>94</v>
      </c>
      <c r="AO94" s="42" t="s">
        <v>88</v>
      </c>
      <c r="AP94" s="41"/>
      <c r="AQ94" s="43"/>
      <c r="AR94" s="40"/>
      <c r="AS94" s="40"/>
      <c r="AT94" s="40"/>
      <c r="AU94" s="40"/>
      <c r="AV94" s="40"/>
      <c r="AW94" s="40"/>
      <c r="AX94" s="40"/>
      <c r="AY94" s="40"/>
      <c r="AZ94" s="46">
        <f t="shared" si="116"/>
        <v>200202</v>
      </c>
      <c r="BA94" s="47" t="str">
        <f t="shared" si="117"/>
        <v>Zemina a kamení</v>
      </c>
    </row>
    <row r="95" spans="1:59" ht="75" customHeight="1" x14ac:dyDescent="0.25">
      <c r="A95" s="63">
        <v>200203</v>
      </c>
      <c r="B95" s="64"/>
      <c r="C95" s="64"/>
      <c r="D95" s="64"/>
      <c r="E95" s="57" t="s">
        <v>162</v>
      </c>
      <c r="F95" s="57"/>
      <c r="G95" s="57"/>
      <c r="H95" s="57"/>
      <c r="I95" s="57"/>
      <c r="J95" s="57"/>
      <c r="K95" s="52" t="s">
        <v>35</v>
      </c>
      <c r="L95" s="52"/>
      <c r="M95" s="52"/>
      <c r="N95" s="52" t="s">
        <v>12</v>
      </c>
      <c r="O95" s="53"/>
      <c r="P95" s="53"/>
      <c r="Q95" s="52" t="s">
        <v>14</v>
      </c>
      <c r="R95" s="54"/>
      <c r="S95" s="54"/>
      <c r="T95" s="51" t="s">
        <v>163</v>
      </c>
      <c r="U95" s="51"/>
      <c r="V95" s="51"/>
      <c r="W95" s="51"/>
      <c r="X95" s="51"/>
      <c r="Y95" s="51"/>
      <c r="Z95" s="51" t="s">
        <v>165</v>
      </c>
      <c r="AA95" s="51"/>
      <c r="AB95" s="51" t="s">
        <v>196</v>
      </c>
      <c r="AC95" s="51"/>
      <c r="AD95" s="37" t="s">
        <v>59</v>
      </c>
      <c r="AE95" s="37" t="s">
        <v>51</v>
      </c>
      <c r="AF95" s="37" t="s">
        <v>46</v>
      </c>
      <c r="AG95" s="29"/>
      <c r="AH95" s="37" t="s">
        <v>67</v>
      </c>
      <c r="AI95" s="38" t="s">
        <v>57</v>
      </c>
      <c r="AJ95" s="38" t="s">
        <v>160</v>
      </c>
      <c r="AK95" s="38"/>
      <c r="AL95" s="38" t="s">
        <v>84</v>
      </c>
      <c r="AM95" s="38" t="s">
        <v>179</v>
      </c>
      <c r="AN95" s="38" t="s">
        <v>94</v>
      </c>
      <c r="AO95" s="42" t="s">
        <v>88</v>
      </c>
      <c r="AP95" s="41" t="s">
        <v>97</v>
      </c>
      <c r="AQ95" s="43" t="s">
        <v>161</v>
      </c>
      <c r="AR95" s="40"/>
      <c r="AS95" s="40"/>
      <c r="AT95" s="40"/>
      <c r="AU95" s="40"/>
      <c r="AV95" s="40"/>
      <c r="AW95" s="40"/>
      <c r="AX95" s="40"/>
      <c r="AY95" s="40"/>
      <c r="AZ95" s="46">
        <f t="shared" si="116"/>
        <v>200203</v>
      </c>
      <c r="BA95" s="47" t="str">
        <f t="shared" si="117"/>
        <v>Jiný biologicky nerozložitelný odpad</v>
      </c>
    </row>
    <row r="96" spans="1:59" ht="139.5" customHeight="1" x14ac:dyDescent="0.25">
      <c r="A96" s="65">
        <v>200301</v>
      </c>
      <c r="B96" s="66"/>
      <c r="C96" s="66"/>
      <c r="D96" s="67"/>
      <c r="E96" s="68" t="s">
        <v>41</v>
      </c>
      <c r="F96" s="69"/>
      <c r="G96" s="69"/>
      <c r="H96" s="69"/>
      <c r="I96" s="69"/>
      <c r="J96" s="70"/>
      <c r="K96" s="74" t="s">
        <v>35</v>
      </c>
      <c r="L96" s="75"/>
      <c r="M96" s="76"/>
      <c r="N96" s="74" t="s">
        <v>12</v>
      </c>
      <c r="O96" s="75"/>
      <c r="P96" s="76"/>
      <c r="Q96" s="74" t="s">
        <v>14</v>
      </c>
      <c r="R96" s="75"/>
      <c r="S96" s="76"/>
      <c r="T96" s="77" t="s">
        <v>40</v>
      </c>
      <c r="U96" s="78"/>
      <c r="V96" s="78"/>
      <c r="W96" s="78"/>
      <c r="X96" s="78"/>
      <c r="Y96" s="79"/>
      <c r="Z96" s="77" t="s">
        <v>115</v>
      </c>
      <c r="AA96" s="79"/>
      <c r="AB96" s="71" t="s">
        <v>124</v>
      </c>
      <c r="AC96" s="73"/>
      <c r="AD96" s="38" t="s">
        <v>59</v>
      </c>
      <c r="AE96" s="38" t="s">
        <v>51</v>
      </c>
      <c r="AF96" s="38" t="s">
        <v>47</v>
      </c>
      <c r="AG96" s="36"/>
      <c r="AH96" s="38" t="s">
        <v>67</v>
      </c>
      <c r="AI96" s="38" t="s">
        <v>57</v>
      </c>
      <c r="AJ96" s="38" t="s">
        <v>83</v>
      </c>
      <c r="AK96" s="38"/>
      <c r="AL96" s="38" t="s">
        <v>84</v>
      </c>
      <c r="AM96" s="38" t="s">
        <v>179</v>
      </c>
      <c r="AN96" s="38" t="s">
        <v>94</v>
      </c>
      <c r="AO96" s="42" t="s">
        <v>88</v>
      </c>
      <c r="AP96" s="41" t="s">
        <v>97</v>
      </c>
      <c r="AQ96" s="43" t="s">
        <v>161</v>
      </c>
      <c r="AR96" s="40"/>
      <c r="AS96" s="40"/>
      <c r="AT96" s="40"/>
      <c r="AU96" s="40"/>
      <c r="AV96" s="40"/>
      <c r="AW96" s="40"/>
      <c r="AX96" s="40"/>
      <c r="AY96" s="40"/>
      <c r="AZ96" s="46">
        <f t="shared" si="116"/>
        <v>200301</v>
      </c>
      <c r="BA96" s="47" t="str">
        <f t="shared" si="117"/>
        <v>Směsný komunální odpad - svoz</v>
      </c>
    </row>
    <row r="97" spans="1:53" ht="150" customHeight="1" x14ac:dyDescent="0.25">
      <c r="A97" s="65">
        <v>200301</v>
      </c>
      <c r="B97" s="66"/>
      <c r="C97" s="66"/>
      <c r="D97" s="67"/>
      <c r="E97" s="68" t="s">
        <v>42</v>
      </c>
      <c r="F97" s="69"/>
      <c r="G97" s="69"/>
      <c r="H97" s="69"/>
      <c r="I97" s="69"/>
      <c r="J97" s="70"/>
      <c r="K97" s="74" t="s">
        <v>35</v>
      </c>
      <c r="L97" s="75"/>
      <c r="M97" s="76"/>
      <c r="N97" s="74" t="s">
        <v>12</v>
      </c>
      <c r="O97" s="75"/>
      <c r="P97" s="76"/>
      <c r="Q97" s="74" t="s">
        <v>14</v>
      </c>
      <c r="R97" s="75"/>
      <c r="S97" s="76"/>
      <c r="T97" s="77" t="s">
        <v>123</v>
      </c>
      <c r="U97" s="78"/>
      <c r="V97" s="78"/>
      <c r="W97" s="78"/>
      <c r="X97" s="78"/>
      <c r="Y97" s="79"/>
      <c r="Z97" s="77" t="s">
        <v>69</v>
      </c>
      <c r="AA97" s="79"/>
      <c r="AB97" s="71" t="s">
        <v>130</v>
      </c>
      <c r="AC97" s="73"/>
      <c r="AD97" s="37" t="s">
        <v>59</v>
      </c>
      <c r="AE97" s="37" t="s">
        <v>51</v>
      </c>
      <c r="AF97" s="37" t="s">
        <v>47</v>
      </c>
      <c r="AG97" s="29"/>
      <c r="AH97" s="37" t="s">
        <v>67</v>
      </c>
      <c r="AI97" s="38" t="s">
        <v>57</v>
      </c>
      <c r="AJ97" s="38" t="s">
        <v>83</v>
      </c>
      <c r="AK97" s="38"/>
      <c r="AL97" s="38" t="s">
        <v>84</v>
      </c>
      <c r="AM97" s="38" t="s">
        <v>179</v>
      </c>
      <c r="AN97" s="38" t="s">
        <v>94</v>
      </c>
      <c r="AO97" s="42" t="s">
        <v>88</v>
      </c>
      <c r="AP97" s="41" t="s">
        <v>97</v>
      </c>
      <c r="AQ97" s="43" t="s">
        <v>161</v>
      </c>
      <c r="AR97" s="40"/>
      <c r="AS97" s="40"/>
      <c r="AT97" s="40"/>
      <c r="AU97" s="40"/>
      <c r="AV97" s="40"/>
      <c r="AW97" s="40"/>
      <c r="AX97" s="40"/>
      <c r="AY97" s="40"/>
      <c r="AZ97" s="46">
        <f t="shared" si="116"/>
        <v>200301</v>
      </c>
      <c r="BA97" s="47" t="str">
        <f t="shared" si="117"/>
        <v>Směsný komunální odpad - firma, občan</v>
      </c>
    </row>
    <row r="98" spans="1:53" ht="90.75" customHeight="1" x14ac:dyDescent="0.25">
      <c r="A98" s="63">
        <v>200302</v>
      </c>
      <c r="B98" s="64"/>
      <c r="C98" s="64"/>
      <c r="D98" s="64"/>
      <c r="E98" s="57" t="s">
        <v>152</v>
      </c>
      <c r="F98" s="57"/>
      <c r="G98" s="57"/>
      <c r="H98" s="57"/>
      <c r="I98" s="57"/>
      <c r="J98" s="57"/>
      <c r="K98" s="52" t="s">
        <v>35</v>
      </c>
      <c r="L98" s="52"/>
      <c r="M98" s="52"/>
      <c r="N98" s="52" t="s">
        <v>12</v>
      </c>
      <c r="O98" s="53"/>
      <c r="P98" s="53"/>
      <c r="Q98" s="52" t="s">
        <v>14</v>
      </c>
      <c r="R98" s="54"/>
      <c r="S98" s="54"/>
      <c r="T98" s="51" t="s">
        <v>156</v>
      </c>
      <c r="U98" s="51"/>
      <c r="V98" s="51"/>
      <c r="W98" s="51"/>
      <c r="X98" s="51"/>
      <c r="Y98" s="51"/>
      <c r="Z98" s="51" t="s">
        <v>154</v>
      </c>
      <c r="AA98" s="51"/>
      <c r="AB98" s="51" t="s">
        <v>193</v>
      </c>
      <c r="AC98" s="51"/>
      <c r="AD98" s="37" t="s">
        <v>59</v>
      </c>
      <c r="AE98" s="37" t="s">
        <v>51</v>
      </c>
      <c r="AF98" s="37" t="s">
        <v>46</v>
      </c>
      <c r="AG98" s="29"/>
      <c r="AH98" s="37" t="s">
        <v>67</v>
      </c>
      <c r="AI98" s="38" t="s">
        <v>57</v>
      </c>
      <c r="AJ98" s="38" t="s">
        <v>83</v>
      </c>
      <c r="AK98" s="38"/>
      <c r="AL98" s="38" t="s">
        <v>84</v>
      </c>
      <c r="AM98" s="38" t="s">
        <v>179</v>
      </c>
      <c r="AN98" s="38" t="s">
        <v>94</v>
      </c>
      <c r="AO98" s="42" t="s">
        <v>88</v>
      </c>
      <c r="AP98" s="41" t="s">
        <v>87</v>
      </c>
      <c r="AQ98" s="43"/>
      <c r="AR98" s="40"/>
      <c r="AS98" s="40"/>
      <c r="AT98" s="40"/>
      <c r="AU98" s="40"/>
      <c r="AV98" s="40"/>
      <c r="AW98" s="40"/>
      <c r="AX98" s="40"/>
      <c r="AY98" s="40"/>
      <c r="AZ98" s="46">
        <f t="shared" si="116"/>
        <v>200302</v>
      </c>
      <c r="BA98" s="47" t="str">
        <f t="shared" si="117"/>
        <v>Odpad z tržišť</v>
      </c>
    </row>
    <row r="99" spans="1:53" ht="89.25" customHeight="1" x14ac:dyDescent="0.25">
      <c r="A99" s="63">
        <v>200303</v>
      </c>
      <c r="B99" s="64"/>
      <c r="C99" s="64"/>
      <c r="D99" s="64"/>
      <c r="E99" s="57" t="s">
        <v>153</v>
      </c>
      <c r="F99" s="57"/>
      <c r="G99" s="57"/>
      <c r="H99" s="57"/>
      <c r="I99" s="57"/>
      <c r="J99" s="57"/>
      <c r="K99" s="52" t="s">
        <v>35</v>
      </c>
      <c r="L99" s="52"/>
      <c r="M99" s="52"/>
      <c r="N99" s="52" t="s">
        <v>12</v>
      </c>
      <c r="O99" s="53"/>
      <c r="P99" s="53"/>
      <c r="Q99" s="52" t="s">
        <v>14</v>
      </c>
      <c r="R99" s="54"/>
      <c r="S99" s="54"/>
      <c r="T99" s="51" t="s">
        <v>155</v>
      </c>
      <c r="U99" s="51"/>
      <c r="V99" s="51"/>
      <c r="W99" s="51"/>
      <c r="X99" s="51"/>
      <c r="Y99" s="51"/>
      <c r="Z99" s="51" t="s">
        <v>164</v>
      </c>
      <c r="AA99" s="51"/>
      <c r="AB99" s="51" t="s">
        <v>194</v>
      </c>
      <c r="AC99" s="51"/>
      <c r="AD99" s="37" t="s">
        <v>59</v>
      </c>
      <c r="AE99" s="37" t="s">
        <v>50</v>
      </c>
      <c r="AF99" s="37" t="s">
        <v>157</v>
      </c>
      <c r="AG99" s="29"/>
      <c r="AH99" s="37" t="s">
        <v>67</v>
      </c>
      <c r="AI99" s="38" t="s">
        <v>57</v>
      </c>
      <c r="AJ99" s="38" t="s">
        <v>83</v>
      </c>
      <c r="AK99" s="38"/>
      <c r="AL99" s="38" t="s">
        <v>92</v>
      </c>
      <c r="AM99" s="38" t="s">
        <v>181</v>
      </c>
      <c r="AN99" s="38" t="s">
        <v>94</v>
      </c>
      <c r="AO99" s="42" t="s">
        <v>88</v>
      </c>
      <c r="AP99" s="41" t="s">
        <v>87</v>
      </c>
      <c r="AQ99" s="43"/>
      <c r="AR99" s="40"/>
      <c r="AS99" s="40"/>
      <c r="AT99" s="40"/>
      <c r="AU99" s="40"/>
      <c r="AV99" s="40"/>
      <c r="AW99" s="40"/>
      <c r="AX99" s="40"/>
      <c r="AY99" s="40"/>
      <c r="AZ99" s="46">
        <f t="shared" si="116"/>
        <v>200303</v>
      </c>
      <c r="BA99" s="47" t="str">
        <f t="shared" si="117"/>
        <v>Uliční smetky</v>
      </c>
    </row>
    <row r="100" spans="1:53" ht="98.25" customHeight="1" x14ac:dyDescent="0.25">
      <c r="A100" s="65">
        <v>200307</v>
      </c>
      <c r="B100" s="66"/>
      <c r="C100" s="66"/>
      <c r="D100" s="67"/>
      <c r="E100" s="68" t="s">
        <v>129</v>
      </c>
      <c r="F100" s="69"/>
      <c r="G100" s="69"/>
      <c r="H100" s="69"/>
      <c r="I100" s="69"/>
      <c r="J100" s="70"/>
      <c r="K100" s="74" t="s">
        <v>35</v>
      </c>
      <c r="L100" s="75"/>
      <c r="M100" s="76"/>
      <c r="N100" s="74" t="s">
        <v>12</v>
      </c>
      <c r="O100" s="75"/>
      <c r="P100" s="76"/>
      <c r="Q100" s="74" t="s">
        <v>14</v>
      </c>
      <c r="R100" s="75"/>
      <c r="S100" s="76"/>
      <c r="T100" s="71" t="s">
        <v>131</v>
      </c>
      <c r="U100" s="72"/>
      <c r="V100" s="72"/>
      <c r="W100" s="72"/>
      <c r="X100" s="72"/>
      <c r="Y100" s="73"/>
      <c r="Z100" s="71" t="s">
        <v>255</v>
      </c>
      <c r="AA100" s="73"/>
      <c r="AB100" s="71" t="s">
        <v>191</v>
      </c>
      <c r="AC100" s="73"/>
      <c r="AD100" s="37" t="s">
        <v>59</v>
      </c>
      <c r="AE100" s="37" t="s">
        <v>51</v>
      </c>
      <c r="AF100" s="37" t="s">
        <v>55</v>
      </c>
      <c r="AG100" s="29"/>
      <c r="AH100" s="37" t="s">
        <v>67</v>
      </c>
      <c r="AI100" s="38" t="s">
        <v>57</v>
      </c>
      <c r="AJ100" s="38" t="s">
        <v>83</v>
      </c>
      <c r="AK100" s="38"/>
      <c r="AL100" s="38" t="s">
        <v>84</v>
      </c>
      <c r="AM100" s="38" t="s">
        <v>179</v>
      </c>
      <c r="AN100" s="38" t="s">
        <v>94</v>
      </c>
      <c r="AO100" s="42" t="s">
        <v>88</v>
      </c>
      <c r="AP100" s="41" t="s">
        <v>97</v>
      </c>
      <c r="AQ100" s="43"/>
      <c r="AR100" s="40"/>
      <c r="AS100" s="40"/>
      <c r="AT100" s="40"/>
      <c r="AU100" s="40"/>
      <c r="AV100" s="40"/>
      <c r="AW100" s="40"/>
      <c r="AX100" s="40"/>
      <c r="AY100" s="40"/>
      <c r="AZ100" s="46">
        <f t="shared" si="116"/>
        <v>200307</v>
      </c>
      <c r="BA100" s="47" t="str">
        <f t="shared" si="117"/>
        <v>Objemný odpad - obec</v>
      </c>
    </row>
    <row r="101" spans="1:53" ht="144.75" customHeight="1" x14ac:dyDescent="0.25">
      <c r="A101" s="63">
        <v>200307</v>
      </c>
      <c r="B101" s="64"/>
      <c r="C101" s="64"/>
      <c r="D101" s="64"/>
      <c r="E101" s="57" t="s">
        <v>127</v>
      </c>
      <c r="F101" s="57"/>
      <c r="G101" s="57"/>
      <c r="H101" s="57"/>
      <c r="I101" s="57"/>
      <c r="J101" s="57"/>
      <c r="K101" s="52" t="s">
        <v>35</v>
      </c>
      <c r="L101" s="52"/>
      <c r="M101" s="52"/>
      <c r="N101" s="52" t="s">
        <v>12</v>
      </c>
      <c r="O101" s="53"/>
      <c r="P101" s="53"/>
      <c r="Q101" s="52" t="s">
        <v>14</v>
      </c>
      <c r="R101" s="54"/>
      <c r="S101" s="54"/>
      <c r="T101" s="51" t="s">
        <v>128</v>
      </c>
      <c r="U101" s="51"/>
      <c r="V101" s="51"/>
      <c r="W101" s="51"/>
      <c r="X101" s="51"/>
      <c r="Y101" s="51"/>
      <c r="Z101" s="51" t="s">
        <v>255</v>
      </c>
      <c r="AA101" s="51"/>
      <c r="AB101" s="51" t="s">
        <v>191</v>
      </c>
      <c r="AC101" s="51"/>
      <c r="AD101" s="37" t="s">
        <v>59</v>
      </c>
      <c r="AE101" s="37" t="s">
        <v>51</v>
      </c>
      <c r="AF101" s="37" t="s">
        <v>55</v>
      </c>
      <c r="AG101" s="29"/>
      <c r="AH101" s="37" t="s">
        <v>67</v>
      </c>
      <c r="AI101" s="38" t="s">
        <v>57</v>
      </c>
      <c r="AJ101" s="38" t="s">
        <v>83</v>
      </c>
      <c r="AK101" s="38"/>
      <c r="AL101" s="38" t="s">
        <v>84</v>
      </c>
      <c r="AM101" s="38" t="s">
        <v>179</v>
      </c>
      <c r="AN101" s="38" t="s">
        <v>94</v>
      </c>
      <c r="AO101" s="42" t="s">
        <v>88</v>
      </c>
      <c r="AP101" s="41" t="s">
        <v>97</v>
      </c>
      <c r="AQ101" s="43"/>
      <c r="AR101" s="40"/>
      <c r="AS101" s="40"/>
      <c r="AT101" s="40"/>
      <c r="AU101" s="40"/>
      <c r="AV101" s="40"/>
      <c r="AW101" s="40"/>
      <c r="AX101" s="40"/>
      <c r="AY101" s="40"/>
      <c r="AZ101" s="46">
        <f t="shared" si="116"/>
        <v>200307</v>
      </c>
      <c r="BA101" s="47" t="str">
        <f t="shared" si="117"/>
        <v>Objemný odpad -firmy, občan</v>
      </c>
    </row>
    <row r="102" spans="1:53" ht="78" customHeight="1" x14ac:dyDescent="0.25">
      <c r="A102" s="55">
        <v>17050401</v>
      </c>
      <c r="B102" s="56"/>
      <c r="C102" s="56"/>
      <c r="D102" s="56"/>
      <c r="E102" s="57" t="s">
        <v>271</v>
      </c>
      <c r="F102" s="57"/>
      <c r="G102" s="57"/>
      <c r="H102" s="57"/>
      <c r="I102" s="57"/>
      <c r="J102" s="57"/>
      <c r="K102" s="52" t="s">
        <v>35</v>
      </c>
      <c r="L102" s="52"/>
      <c r="M102" s="52"/>
      <c r="N102" s="52" t="s">
        <v>12</v>
      </c>
      <c r="O102" s="53"/>
      <c r="P102" s="53"/>
      <c r="Q102" s="52" t="s">
        <v>14</v>
      </c>
      <c r="R102" s="54"/>
      <c r="S102" s="54"/>
      <c r="T102" s="51" t="s">
        <v>272</v>
      </c>
      <c r="U102" s="51"/>
      <c r="V102" s="51"/>
      <c r="W102" s="51"/>
      <c r="X102" s="51"/>
      <c r="Y102" s="51"/>
      <c r="Z102" s="51" t="s">
        <v>245</v>
      </c>
      <c r="AA102" s="51"/>
      <c r="AB102" s="51" t="s">
        <v>273</v>
      </c>
      <c r="AC102" s="51"/>
      <c r="AD102" s="37" t="s">
        <v>274</v>
      </c>
      <c r="AE102" s="37" t="s">
        <v>49</v>
      </c>
      <c r="AF102" s="37" t="s">
        <v>46</v>
      </c>
      <c r="AG102" s="29"/>
      <c r="AH102" s="37" t="s">
        <v>66</v>
      </c>
      <c r="AI102" s="38" t="str">
        <f>AI83</f>
        <v>homogenní</v>
      </c>
      <c r="AJ102" s="38" t="str">
        <f t="shared" ref="AJ102:AO102" si="120">AJ83</f>
        <v>Nejsou stanovena, standartně překrytí a hutnění</v>
      </c>
      <c r="AK102" s="38"/>
      <c r="AL102" s="38" t="str">
        <f t="shared" si="120"/>
        <v>&lt; 6,5</v>
      </c>
      <c r="AM102" s="38" t="str">
        <f t="shared" si="120"/>
        <v>upřesnění: pouze stavební materiál, předpoklad nízká</v>
      </c>
      <c r="AN102" s="38" t="str">
        <f t="shared" si="120"/>
        <v>&lt; 10</v>
      </c>
      <c r="AO102" s="42" t="str">
        <f t="shared" si="120"/>
        <v>Úpravou nelze dosáhnout snížení objemu odpadu nebo snížení nebo odstranění nebezpečných vlastností</v>
      </c>
      <c r="AP102" s="38"/>
      <c r="AQ102" s="43"/>
      <c r="AR102" s="40"/>
      <c r="AS102" s="40"/>
      <c r="AT102" s="40"/>
      <c r="AU102" s="40"/>
      <c r="AV102" s="40"/>
      <c r="AW102" s="40"/>
      <c r="AX102" s="40"/>
      <c r="AY102" s="40"/>
      <c r="AZ102" s="46">
        <f t="shared" si="116"/>
        <v>17050401</v>
      </c>
      <c r="BA102" s="47" t="str">
        <f t="shared" si="117"/>
        <v>Sedimenty vytěžené z koryt vodních toků a vodních nádrží</v>
      </c>
    </row>
    <row r="103" spans="1:53" x14ac:dyDescent="0.25">
      <c r="A103" s="55"/>
      <c r="B103" s="56"/>
      <c r="C103" s="56"/>
      <c r="D103" s="56"/>
      <c r="E103" s="57"/>
      <c r="F103" s="57"/>
      <c r="G103" s="57"/>
      <c r="H103" s="57"/>
      <c r="I103" s="57"/>
      <c r="J103" s="57"/>
      <c r="K103" s="52"/>
      <c r="L103" s="52"/>
      <c r="M103" s="52"/>
      <c r="N103" s="52"/>
      <c r="O103" s="53"/>
      <c r="P103" s="53"/>
      <c r="Q103" s="52"/>
      <c r="R103" s="54"/>
      <c r="S103" s="54"/>
      <c r="T103" s="51"/>
      <c r="U103" s="51"/>
      <c r="V103" s="51"/>
      <c r="W103" s="51"/>
      <c r="X103" s="51"/>
      <c r="Y103" s="51"/>
      <c r="Z103" s="51"/>
      <c r="AA103" s="51"/>
      <c r="AB103" s="51"/>
      <c r="AC103" s="51"/>
      <c r="AD103" s="37"/>
      <c r="AE103" s="37"/>
      <c r="AF103" s="37"/>
      <c r="AG103" s="29"/>
      <c r="AH103" s="37"/>
      <c r="AI103" s="38"/>
      <c r="AJ103" s="38"/>
      <c r="AK103" s="38"/>
      <c r="AL103" s="38"/>
      <c r="AM103" s="38"/>
      <c r="AN103" s="38"/>
      <c r="AO103" s="42"/>
      <c r="AP103" s="41"/>
      <c r="AQ103" s="43"/>
      <c r="AR103" s="40"/>
      <c r="AS103" s="40"/>
      <c r="AT103" s="40"/>
      <c r="AU103" s="40"/>
      <c r="AV103" s="40"/>
      <c r="AW103" s="40"/>
      <c r="AX103" s="40"/>
      <c r="AY103" s="40"/>
      <c r="AZ103" s="46">
        <f t="shared" si="116"/>
        <v>0</v>
      </c>
      <c r="BA103" s="47">
        <f t="shared" si="117"/>
        <v>0</v>
      </c>
    </row>
    <row r="104" spans="1:53" x14ac:dyDescent="0.25">
      <c r="A104" s="55"/>
      <c r="B104" s="56"/>
      <c r="C104" s="56"/>
      <c r="D104" s="56"/>
      <c r="E104" s="57"/>
      <c r="F104" s="57"/>
      <c r="G104" s="57"/>
      <c r="H104" s="57"/>
      <c r="I104" s="57"/>
      <c r="J104" s="57"/>
      <c r="K104" s="52"/>
      <c r="L104" s="52"/>
      <c r="M104" s="52"/>
      <c r="N104" s="52"/>
      <c r="O104" s="53"/>
      <c r="P104" s="53"/>
      <c r="Q104" s="52"/>
      <c r="R104" s="54"/>
      <c r="S104" s="54"/>
      <c r="T104" s="51"/>
      <c r="U104" s="51"/>
      <c r="V104" s="51"/>
      <c r="W104" s="51"/>
      <c r="X104" s="51"/>
      <c r="Y104" s="51"/>
      <c r="Z104" s="51"/>
      <c r="AA104" s="51"/>
      <c r="AB104" s="51"/>
      <c r="AC104" s="51"/>
      <c r="AD104" s="37"/>
      <c r="AE104" s="37"/>
      <c r="AF104" s="37"/>
      <c r="AG104" s="29"/>
      <c r="AH104" s="37"/>
      <c r="AI104" s="38"/>
      <c r="AJ104" s="38"/>
      <c r="AK104" s="38"/>
      <c r="AL104" s="38"/>
      <c r="AM104" s="38"/>
      <c r="AN104" s="38"/>
      <c r="AO104" s="42"/>
      <c r="AP104" s="41"/>
      <c r="AQ104" s="43"/>
      <c r="AR104" s="40"/>
      <c r="AS104" s="40"/>
      <c r="AT104" s="40"/>
      <c r="AU104" s="40"/>
      <c r="AV104" s="40"/>
      <c r="AW104" s="40"/>
      <c r="AX104" s="40"/>
      <c r="AY104" s="40"/>
      <c r="AZ104" s="46">
        <f t="shared" si="116"/>
        <v>0</v>
      </c>
      <c r="BA104" s="47">
        <f t="shared" si="117"/>
        <v>0</v>
      </c>
    </row>
    <row r="105" spans="1:53" x14ac:dyDescent="0.25">
      <c r="A105" s="55"/>
      <c r="B105" s="56"/>
      <c r="C105" s="56"/>
      <c r="D105" s="56"/>
      <c r="E105" s="57"/>
      <c r="F105" s="57"/>
      <c r="G105" s="57"/>
      <c r="H105" s="57"/>
      <c r="I105" s="57"/>
      <c r="J105" s="57"/>
      <c r="K105" s="52"/>
      <c r="L105" s="52"/>
      <c r="M105" s="52"/>
      <c r="N105" s="52"/>
      <c r="O105" s="53"/>
      <c r="P105" s="53"/>
      <c r="Q105" s="52"/>
      <c r="R105" s="54"/>
      <c r="S105" s="54"/>
      <c r="T105" s="51"/>
      <c r="U105" s="51"/>
      <c r="V105" s="51"/>
      <c r="W105" s="51"/>
      <c r="X105" s="51"/>
      <c r="Y105" s="51"/>
      <c r="Z105" s="51"/>
      <c r="AA105" s="51"/>
      <c r="AB105" s="51"/>
      <c r="AC105" s="51"/>
      <c r="AD105" s="37"/>
      <c r="AE105" s="37"/>
      <c r="AF105" s="37"/>
      <c r="AG105" s="29"/>
      <c r="AH105" s="37"/>
      <c r="AI105" s="38"/>
      <c r="AJ105" s="38"/>
      <c r="AK105" s="38"/>
      <c r="AL105" s="38"/>
      <c r="AM105" s="38"/>
      <c r="AN105" s="38"/>
      <c r="AO105" s="42"/>
      <c r="AP105" s="41"/>
      <c r="AQ105" s="43"/>
      <c r="AR105" s="40"/>
      <c r="AS105" s="40"/>
      <c r="AT105" s="40"/>
      <c r="AU105" s="40"/>
      <c r="AV105" s="40"/>
      <c r="AW105" s="40"/>
      <c r="AX105" s="40"/>
      <c r="AY105" s="40"/>
      <c r="AZ105" s="46">
        <f t="shared" si="116"/>
        <v>0</v>
      </c>
      <c r="BA105" s="47">
        <f t="shared" si="117"/>
        <v>0</v>
      </c>
    </row>
    <row r="106" spans="1:53" x14ac:dyDescent="0.25">
      <c r="A106" s="55"/>
      <c r="B106" s="56"/>
      <c r="C106" s="56"/>
      <c r="D106" s="56"/>
      <c r="E106" s="57"/>
      <c r="F106" s="57"/>
      <c r="G106" s="57"/>
      <c r="H106" s="57"/>
      <c r="I106" s="57"/>
      <c r="J106" s="57"/>
      <c r="K106" s="52"/>
      <c r="L106" s="52"/>
      <c r="M106" s="52"/>
      <c r="N106" s="52"/>
      <c r="O106" s="53"/>
      <c r="P106" s="53"/>
      <c r="Q106" s="52"/>
      <c r="R106" s="54"/>
      <c r="S106" s="54"/>
      <c r="T106" s="51"/>
      <c r="U106" s="51"/>
      <c r="V106" s="51"/>
      <c r="W106" s="51"/>
      <c r="X106" s="51"/>
      <c r="Y106" s="51"/>
      <c r="Z106" s="51"/>
      <c r="AA106" s="51"/>
      <c r="AB106" s="51"/>
      <c r="AC106" s="51"/>
      <c r="AD106" s="37"/>
      <c r="AE106" s="37"/>
      <c r="AF106" s="37"/>
      <c r="AG106" s="29"/>
      <c r="AH106" s="37"/>
      <c r="AI106" s="38"/>
      <c r="AJ106" s="38"/>
      <c r="AK106" s="38"/>
      <c r="AL106" s="38"/>
      <c r="AM106" s="38"/>
      <c r="AN106" s="38"/>
      <c r="AO106" s="42"/>
      <c r="AP106" s="41"/>
      <c r="AQ106" s="43"/>
      <c r="AR106" s="40"/>
      <c r="AS106" s="40"/>
      <c r="AT106" s="40"/>
      <c r="AU106" s="40"/>
      <c r="AV106" s="40"/>
      <c r="AW106" s="40"/>
      <c r="AX106" s="40"/>
      <c r="AY106" s="40"/>
      <c r="AZ106" s="46">
        <f t="shared" si="116"/>
        <v>0</v>
      </c>
      <c r="BA106" s="47">
        <f t="shared" si="117"/>
        <v>0</v>
      </c>
    </row>
    <row r="107" spans="1:53" x14ac:dyDescent="0.25">
      <c r="A107" s="55"/>
      <c r="B107" s="56"/>
      <c r="C107" s="56"/>
      <c r="D107" s="56"/>
      <c r="E107" s="57"/>
      <c r="F107" s="57"/>
      <c r="G107" s="57"/>
      <c r="H107" s="57"/>
      <c r="I107" s="57"/>
      <c r="J107" s="57"/>
      <c r="K107" s="52"/>
      <c r="L107" s="52"/>
      <c r="M107" s="52"/>
      <c r="N107" s="52"/>
      <c r="O107" s="53"/>
      <c r="P107" s="53"/>
      <c r="Q107" s="52"/>
      <c r="R107" s="54"/>
      <c r="S107" s="54"/>
      <c r="T107" s="51"/>
      <c r="U107" s="51"/>
      <c r="V107" s="51"/>
      <c r="W107" s="51"/>
      <c r="X107" s="51"/>
      <c r="Y107" s="51"/>
      <c r="Z107" s="51"/>
      <c r="AA107" s="51"/>
      <c r="AB107" s="51"/>
      <c r="AC107" s="51"/>
      <c r="AD107" s="37"/>
      <c r="AE107" s="37"/>
      <c r="AF107" s="37"/>
      <c r="AG107" s="29"/>
      <c r="AH107" s="37"/>
      <c r="AI107" s="38"/>
      <c r="AJ107" s="38"/>
      <c r="AK107" s="38"/>
      <c r="AL107" s="38"/>
      <c r="AM107" s="38"/>
      <c r="AN107" s="38"/>
      <c r="AO107" s="42"/>
      <c r="AP107" s="41"/>
      <c r="AQ107" s="43"/>
      <c r="AR107" s="40"/>
      <c r="AS107" s="40"/>
      <c r="AT107" s="40"/>
      <c r="AU107" s="40"/>
      <c r="AV107" s="40"/>
      <c r="AW107" s="40"/>
      <c r="AX107" s="40"/>
      <c r="AY107" s="40"/>
      <c r="AZ107" s="46">
        <f t="shared" si="116"/>
        <v>0</v>
      </c>
      <c r="BA107" s="47">
        <f t="shared" si="117"/>
        <v>0</v>
      </c>
    </row>
    <row r="108" spans="1:53" x14ac:dyDescent="0.25">
      <c r="A108" s="55"/>
      <c r="B108" s="56"/>
      <c r="C108" s="56"/>
      <c r="D108" s="56"/>
      <c r="E108" s="57"/>
      <c r="F108" s="57"/>
      <c r="G108" s="57"/>
      <c r="H108" s="57"/>
      <c r="I108" s="57"/>
      <c r="J108" s="57"/>
      <c r="K108" s="52"/>
      <c r="L108" s="52"/>
      <c r="M108" s="52"/>
      <c r="N108" s="52"/>
      <c r="O108" s="53"/>
      <c r="P108" s="53"/>
      <c r="Q108" s="52"/>
      <c r="R108" s="54"/>
      <c r="S108" s="54"/>
      <c r="T108" s="51"/>
      <c r="U108" s="51"/>
      <c r="V108" s="51"/>
      <c r="W108" s="51"/>
      <c r="X108" s="51"/>
      <c r="Y108" s="51"/>
      <c r="Z108" s="51"/>
      <c r="AA108" s="51"/>
      <c r="AB108" s="51"/>
      <c r="AC108" s="51"/>
      <c r="AD108" s="37"/>
      <c r="AE108" s="37"/>
      <c r="AF108" s="37"/>
      <c r="AG108" s="29"/>
      <c r="AH108" s="37"/>
      <c r="AI108" s="38"/>
      <c r="AJ108" s="38"/>
      <c r="AK108" s="38"/>
      <c r="AL108" s="38"/>
      <c r="AM108" s="38"/>
      <c r="AN108" s="38"/>
      <c r="AO108" s="42"/>
      <c r="AP108" s="41"/>
      <c r="AQ108" s="43"/>
      <c r="AR108" s="40"/>
      <c r="AS108" s="40"/>
      <c r="AT108" s="40"/>
      <c r="AU108" s="40"/>
      <c r="AV108" s="40"/>
      <c r="AW108" s="40"/>
      <c r="AX108" s="40"/>
      <c r="AY108" s="40"/>
      <c r="AZ108" s="46">
        <f t="shared" si="116"/>
        <v>0</v>
      </c>
      <c r="BA108" s="47">
        <f t="shared" si="117"/>
        <v>0</v>
      </c>
    </row>
    <row r="109" spans="1:53" x14ac:dyDescent="0.25">
      <c r="A109" s="55"/>
      <c r="B109" s="56"/>
      <c r="C109" s="56"/>
      <c r="D109" s="56"/>
      <c r="E109" s="57"/>
      <c r="F109" s="57"/>
      <c r="G109" s="57"/>
      <c r="H109" s="57"/>
      <c r="I109" s="57"/>
      <c r="J109" s="57"/>
      <c r="K109" s="52"/>
      <c r="L109" s="52"/>
      <c r="M109" s="52"/>
      <c r="N109" s="52"/>
      <c r="O109" s="53"/>
      <c r="P109" s="53"/>
      <c r="Q109" s="52"/>
      <c r="R109" s="54"/>
      <c r="S109" s="54"/>
      <c r="T109" s="51"/>
      <c r="U109" s="51"/>
      <c r="V109" s="51"/>
      <c r="W109" s="51"/>
      <c r="X109" s="51"/>
      <c r="Y109" s="51"/>
      <c r="Z109" s="51"/>
      <c r="AA109" s="51"/>
      <c r="AB109" s="51"/>
      <c r="AC109" s="51"/>
      <c r="AD109" s="37"/>
      <c r="AE109" s="37"/>
      <c r="AF109" s="37"/>
      <c r="AG109" s="29"/>
      <c r="AH109" s="37"/>
      <c r="AI109" s="38"/>
      <c r="AJ109" s="38"/>
      <c r="AK109" s="38"/>
      <c r="AL109" s="38"/>
      <c r="AM109" s="38"/>
      <c r="AN109" s="38"/>
      <c r="AO109" s="42"/>
      <c r="AP109" s="41"/>
      <c r="AQ109" s="43"/>
      <c r="AR109" s="40"/>
      <c r="AS109" s="40"/>
      <c r="AT109" s="40"/>
      <c r="AU109" s="40"/>
      <c r="AV109" s="40"/>
      <c r="AW109" s="40"/>
      <c r="AX109" s="40"/>
      <c r="AY109" s="40"/>
      <c r="AZ109" s="46">
        <f t="shared" si="116"/>
        <v>0</v>
      </c>
      <c r="BA109" s="47">
        <f t="shared" si="117"/>
        <v>0</v>
      </c>
    </row>
    <row r="110" spans="1:53" x14ac:dyDescent="0.25">
      <c r="A110" s="55"/>
      <c r="B110" s="56"/>
      <c r="C110" s="56"/>
      <c r="D110" s="56"/>
      <c r="E110" s="57"/>
      <c r="F110" s="57"/>
      <c r="G110" s="57"/>
      <c r="H110" s="57"/>
      <c r="I110" s="57"/>
      <c r="J110" s="57"/>
      <c r="K110" s="52"/>
      <c r="L110" s="52"/>
      <c r="M110" s="52"/>
      <c r="N110" s="52"/>
      <c r="O110" s="53"/>
      <c r="P110" s="53"/>
      <c r="Q110" s="52"/>
      <c r="R110" s="54"/>
      <c r="S110" s="54"/>
      <c r="T110" s="51"/>
      <c r="U110" s="51"/>
      <c r="V110" s="51"/>
      <c r="W110" s="51"/>
      <c r="X110" s="51"/>
      <c r="Y110" s="51"/>
      <c r="Z110" s="51"/>
      <c r="AA110" s="51"/>
      <c r="AB110" s="51"/>
      <c r="AC110" s="51"/>
      <c r="AD110" s="37"/>
      <c r="AE110" s="37"/>
      <c r="AF110" s="37"/>
      <c r="AG110" s="29"/>
      <c r="AH110" s="37"/>
      <c r="AI110" s="38"/>
      <c r="AJ110" s="38"/>
      <c r="AK110" s="38"/>
      <c r="AL110" s="38"/>
      <c r="AM110" s="38"/>
      <c r="AN110" s="38"/>
      <c r="AO110" s="42"/>
      <c r="AP110" s="41"/>
      <c r="AQ110" s="43"/>
      <c r="AR110" s="40"/>
      <c r="AS110" s="40"/>
      <c r="AT110" s="40"/>
      <c r="AU110" s="40"/>
      <c r="AV110" s="40"/>
      <c r="AW110" s="40"/>
      <c r="AX110" s="40"/>
      <c r="AY110" s="40"/>
      <c r="AZ110" s="46">
        <f t="shared" si="116"/>
        <v>0</v>
      </c>
      <c r="BA110" s="47">
        <f t="shared" si="117"/>
        <v>0</v>
      </c>
    </row>
    <row r="111" spans="1:53" ht="15" customHeight="1" x14ac:dyDescent="0.25">
      <c r="A111" s="55"/>
      <c r="B111" s="56"/>
      <c r="C111" s="56"/>
      <c r="D111" s="56"/>
      <c r="E111" s="57"/>
      <c r="F111" s="57"/>
      <c r="G111" s="57"/>
      <c r="H111" s="57"/>
      <c r="I111" s="57"/>
      <c r="J111" s="57"/>
      <c r="K111" s="52"/>
      <c r="L111" s="52"/>
      <c r="M111" s="52"/>
      <c r="N111" s="52"/>
      <c r="O111" s="53"/>
      <c r="P111" s="53"/>
      <c r="Q111" s="52"/>
      <c r="R111" s="54"/>
      <c r="S111" s="54"/>
      <c r="T111" s="51"/>
      <c r="U111" s="51"/>
      <c r="V111" s="51"/>
      <c r="W111" s="51"/>
      <c r="X111" s="51"/>
      <c r="Y111" s="51"/>
      <c r="Z111" s="51"/>
      <c r="AA111" s="51"/>
      <c r="AB111" s="51"/>
      <c r="AC111" s="51"/>
      <c r="AD111" s="37"/>
      <c r="AE111" s="37"/>
      <c r="AF111" s="37"/>
      <c r="AG111" s="29"/>
      <c r="AH111" s="37"/>
      <c r="AI111" s="38"/>
      <c r="AJ111" s="38"/>
      <c r="AK111" s="38"/>
      <c r="AL111" s="38"/>
      <c r="AM111" s="38"/>
      <c r="AN111" s="38"/>
      <c r="AO111" s="42"/>
      <c r="AP111" s="41"/>
      <c r="AQ111" s="43"/>
      <c r="AR111" s="40"/>
      <c r="AS111" s="40"/>
      <c r="AT111" s="40"/>
      <c r="AU111" s="40"/>
      <c r="AV111" s="40"/>
      <c r="AW111" s="40"/>
      <c r="AX111" s="40"/>
      <c r="AY111" s="40"/>
      <c r="AZ111" s="46">
        <f t="shared" si="116"/>
        <v>0</v>
      </c>
      <c r="BA111" s="47">
        <f t="shared" si="117"/>
        <v>0</v>
      </c>
    </row>
    <row r="112" spans="1:53" x14ac:dyDescent="0.25">
      <c r="A112" s="55"/>
      <c r="B112" s="56"/>
      <c r="C112" s="56"/>
      <c r="D112" s="56"/>
      <c r="E112" s="57"/>
      <c r="F112" s="57"/>
      <c r="G112" s="57"/>
      <c r="H112" s="57"/>
      <c r="I112" s="57"/>
      <c r="J112" s="57"/>
      <c r="K112" s="52"/>
      <c r="L112" s="52"/>
      <c r="M112" s="52"/>
      <c r="N112" s="52"/>
      <c r="O112" s="53"/>
      <c r="P112" s="53"/>
      <c r="Q112" s="52"/>
      <c r="R112" s="54"/>
      <c r="S112" s="54"/>
      <c r="T112" s="51"/>
      <c r="U112" s="51"/>
      <c r="V112" s="51"/>
      <c r="W112" s="51"/>
      <c r="X112" s="51"/>
      <c r="Y112" s="51"/>
      <c r="Z112" s="51"/>
      <c r="AA112" s="51"/>
      <c r="AB112" s="51"/>
      <c r="AC112" s="51"/>
      <c r="AD112" s="37"/>
      <c r="AE112" s="37"/>
      <c r="AF112" s="37"/>
      <c r="AG112" s="29"/>
      <c r="AH112" s="37"/>
      <c r="AI112" s="38"/>
      <c r="AJ112" s="38"/>
      <c r="AK112" s="38"/>
      <c r="AL112" s="38"/>
      <c r="AM112" s="38"/>
      <c r="AN112" s="38"/>
      <c r="AO112" s="42"/>
      <c r="AP112" s="41"/>
      <c r="AQ112" s="43"/>
      <c r="AR112" s="40"/>
      <c r="AS112" s="40"/>
      <c r="AT112" s="40"/>
      <c r="AU112" s="40"/>
      <c r="AV112" s="40"/>
      <c r="AW112" s="40"/>
      <c r="AX112" s="40"/>
      <c r="AY112" s="40"/>
      <c r="AZ112" s="46">
        <f t="shared" si="116"/>
        <v>0</v>
      </c>
      <c r="BA112" s="47">
        <f t="shared" si="117"/>
        <v>0</v>
      </c>
    </row>
    <row r="113" spans="1:53" x14ac:dyDescent="0.25">
      <c r="A113" s="61"/>
      <c r="B113" s="62"/>
      <c r="C113" s="62"/>
      <c r="D113" s="62"/>
      <c r="E113" s="57"/>
      <c r="F113" s="57"/>
      <c r="G113" s="57"/>
      <c r="H113" s="57"/>
      <c r="I113" s="57"/>
      <c r="J113" s="57"/>
      <c r="K113" s="52"/>
      <c r="L113" s="52"/>
      <c r="M113" s="52"/>
      <c r="N113" s="52"/>
      <c r="O113" s="53"/>
      <c r="P113" s="53"/>
      <c r="Q113" s="52"/>
      <c r="R113" s="54"/>
      <c r="S113" s="54"/>
      <c r="T113" s="51"/>
      <c r="U113" s="51"/>
      <c r="V113" s="51"/>
      <c r="W113" s="51"/>
      <c r="X113" s="51"/>
      <c r="Y113" s="51"/>
      <c r="Z113" s="51"/>
      <c r="AA113" s="51"/>
      <c r="AB113" s="51"/>
      <c r="AC113" s="51"/>
      <c r="AD113" s="37"/>
      <c r="AE113" s="37"/>
      <c r="AF113" s="37"/>
      <c r="AG113" s="29"/>
      <c r="AH113" s="37"/>
      <c r="AI113" s="38"/>
      <c r="AJ113" s="38"/>
      <c r="AK113" s="38"/>
      <c r="AL113" s="38"/>
      <c r="AM113" s="38"/>
      <c r="AN113" s="38"/>
      <c r="AO113" s="42"/>
      <c r="AP113" s="41"/>
      <c r="AQ113" s="43"/>
      <c r="AR113" s="40"/>
      <c r="AS113" s="40"/>
      <c r="AT113" s="40"/>
      <c r="AU113" s="40"/>
      <c r="AV113" s="40"/>
      <c r="AW113" s="40"/>
      <c r="AX113" s="40"/>
      <c r="AY113" s="40"/>
      <c r="AZ113" s="46">
        <f t="shared" si="116"/>
        <v>0</v>
      </c>
      <c r="BA113" s="47">
        <f t="shared" si="117"/>
        <v>0</v>
      </c>
    </row>
    <row r="114" spans="1:53" x14ac:dyDescent="0.25">
      <c r="A114" s="55"/>
      <c r="B114" s="56"/>
      <c r="C114" s="56"/>
      <c r="D114" s="56"/>
      <c r="E114" s="57"/>
      <c r="F114" s="57"/>
      <c r="G114" s="57"/>
      <c r="H114" s="57"/>
      <c r="I114" s="57"/>
      <c r="J114" s="57"/>
      <c r="K114" s="52"/>
      <c r="L114" s="52"/>
      <c r="M114" s="52"/>
      <c r="N114" s="52"/>
      <c r="O114" s="53"/>
      <c r="P114" s="53"/>
      <c r="Q114" s="52"/>
      <c r="R114" s="54"/>
      <c r="S114" s="54"/>
      <c r="T114" s="51"/>
      <c r="U114" s="51"/>
      <c r="V114" s="51"/>
      <c r="W114" s="51"/>
      <c r="X114" s="51"/>
      <c r="Y114" s="51"/>
      <c r="Z114" s="51"/>
      <c r="AA114" s="51"/>
      <c r="AB114" s="51"/>
      <c r="AC114" s="51"/>
      <c r="AD114" s="37"/>
      <c r="AE114" s="37"/>
      <c r="AF114" s="37"/>
      <c r="AG114" s="29"/>
      <c r="AH114" s="37"/>
      <c r="AI114" s="38"/>
      <c r="AJ114" s="38"/>
      <c r="AK114" s="38"/>
      <c r="AL114" s="38"/>
      <c r="AM114" s="38"/>
      <c r="AN114" s="38"/>
      <c r="AO114" s="42"/>
      <c r="AP114" s="41"/>
      <c r="AQ114" s="43"/>
      <c r="AR114" s="40"/>
      <c r="AS114" s="40"/>
      <c r="AT114" s="40"/>
      <c r="AU114" s="40"/>
      <c r="AV114" s="40"/>
      <c r="AW114" s="40"/>
      <c r="AX114" s="40"/>
      <c r="AY114" s="40"/>
      <c r="AZ114" s="46">
        <f t="shared" si="116"/>
        <v>0</v>
      </c>
      <c r="BA114" s="47">
        <f t="shared" si="117"/>
        <v>0</v>
      </c>
    </row>
    <row r="115" spans="1:53" x14ac:dyDescent="0.25">
      <c r="A115" s="60"/>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c r="AC115" s="60"/>
    </row>
    <row r="116" spans="1:53" x14ac:dyDescent="0.25">
      <c r="A116" s="60"/>
      <c r="B116" s="60"/>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row>
    <row r="117" spans="1:53" x14ac:dyDescent="0.25">
      <c r="A117" s="60"/>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c r="AC117" s="60"/>
    </row>
    <row r="118" spans="1:53" ht="27" customHeight="1" x14ac:dyDescent="0.25">
      <c r="M118" s="22"/>
      <c r="N118" s="22"/>
      <c r="P118" s="22"/>
      <c r="Q118" s="22"/>
    </row>
    <row r="119" spans="1:53" x14ac:dyDescent="0.25">
      <c r="M119" s="22"/>
      <c r="N119" s="22"/>
      <c r="P119" s="22"/>
      <c r="Q119" s="22"/>
    </row>
    <row r="120" spans="1:53" x14ac:dyDescent="0.25">
      <c r="M120" s="22"/>
      <c r="N120" s="22"/>
      <c r="P120" s="22"/>
      <c r="Q120" s="22"/>
    </row>
    <row r="121" spans="1:53" x14ac:dyDescent="0.25">
      <c r="M121" s="22"/>
      <c r="N121" s="22"/>
      <c r="P121" s="22"/>
      <c r="Q121" s="22"/>
    </row>
    <row r="122" spans="1:53" x14ac:dyDescent="0.25">
      <c r="M122" s="22"/>
      <c r="N122" s="22"/>
      <c r="P122" s="22"/>
      <c r="Q122" s="22"/>
    </row>
    <row r="123" spans="1:53" x14ac:dyDescent="0.25">
      <c r="M123" s="22"/>
      <c r="N123" s="22"/>
      <c r="P123" s="22"/>
      <c r="Q123" s="22"/>
    </row>
    <row r="124" spans="1:53" x14ac:dyDescent="0.25">
      <c r="M124" s="22"/>
      <c r="N124" s="22"/>
      <c r="P124" s="22"/>
      <c r="Q124" s="22"/>
    </row>
  </sheetData>
  <mergeCells count="529">
    <mergeCell ref="A81:D81"/>
    <mergeCell ref="E81:J81"/>
    <mergeCell ref="K81:M81"/>
    <mergeCell ref="N81:P81"/>
    <mergeCell ref="Q81:S81"/>
    <mergeCell ref="T81:Y81"/>
    <mergeCell ref="Z81:AA81"/>
    <mergeCell ref="AB81:AC81"/>
    <mergeCell ref="K68:M68"/>
    <mergeCell ref="N68:P68"/>
    <mergeCell ref="Q68:S68"/>
    <mergeCell ref="AB72:AC72"/>
    <mergeCell ref="A73:D73"/>
    <mergeCell ref="E73:J73"/>
    <mergeCell ref="K73:M73"/>
    <mergeCell ref="N73:P73"/>
    <mergeCell ref="Q73:S73"/>
    <mergeCell ref="T73:Y73"/>
    <mergeCell ref="Z73:AA73"/>
    <mergeCell ref="AB73:AC73"/>
    <mergeCell ref="E72:J72"/>
    <mergeCell ref="K72:M72"/>
    <mergeCell ref="N72:P72"/>
    <mergeCell ref="Q72:S72"/>
    <mergeCell ref="T72:Y72"/>
    <mergeCell ref="Z72:AA72"/>
    <mergeCell ref="AO66:AQ66"/>
    <mergeCell ref="A70:D70"/>
    <mergeCell ref="E70:J70"/>
    <mergeCell ref="K70:M70"/>
    <mergeCell ref="N70:P70"/>
    <mergeCell ref="Q70:S70"/>
    <mergeCell ref="T70:Y70"/>
    <mergeCell ref="Z70:AA70"/>
    <mergeCell ref="AB70:AC70"/>
    <mergeCell ref="AB66:AC66"/>
    <mergeCell ref="Z66:AA66"/>
    <mergeCell ref="E69:J69"/>
    <mergeCell ref="A69:D69"/>
    <mergeCell ref="E66:J66"/>
    <mergeCell ref="A66:D66"/>
    <mergeCell ref="N66:P66"/>
    <mergeCell ref="T67:Y67"/>
    <mergeCell ref="Z67:AA67"/>
    <mergeCell ref="Z68:AA68"/>
    <mergeCell ref="AB68:AC68"/>
    <mergeCell ref="E67:J67"/>
    <mergeCell ref="A67:D67"/>
    <mergeCell ref="A68:D68"/>
    <mergeCell ref="E68:J68"/>
    <mergeCell ref="A79:D79"/>
    <mergeCell ref="AB80:AC80"/>
    <mergeCell ref="Z80:AA80"/>
    <mergeCell ref="T80:Y80"/>
    <mergeCell ref="Q80:S80"/>
    <mergeCell ref="Q69:S69"/>
    <mergeCell ref="A78:D78"/>
    <mergeCell ref="E78:J78"/>
    <mergeCell ref="Z79:AA79"/>
    <mergeCell ref="AB77:AC77"/>
    <mergeCell ref="N80:P80"/>
    <mergeCell ref="AB69:AC69"/>
    <mergeCell ref="Z69:AA69"/>
    <mergeCell ref="E80:J80"/>
    <mergeCell ref="A80:D80"/>
    <mergeCell ref="A71:D71"/>
    <mergeCell ref="E71:J71"/>
    <mergeCell ref="K71:M71"/>
    <mergeCell ref="N71:P71"/>
    <mergeCell ref="Q71:S71"/>
    <mergeCell ref="T71:Y71"/>
    <mergeCell ref="Z71:AA71"/>
    <mergeCell ref="AB71:AC71"/>
    <mergeCell ref="A72:D72"/>
    <mergeCell ref="AR66:AY66"/>
    <mergeCell ref="K80:M80"/>
    <mergeCell ref="K79:M79"/>
    <mergeCell ref="K69:M69"/>
    <mergeCell ref="K66:M66"/>
    <mergeCell ref="Q67:S67"/>
    <mergeCell ref="N67:P67"/>
    <mergeCell ref="K67:M67"/>
    <mergeCell ref="T79:Y79"/>
    <mergeCell ref="Q79:S79"/>
    <mergeCell ref="N79:P79"/>
    <mergeCell ref="N69:P69"/>
    <mergeCell ref="Q66:S66"/>
    <mergeCell ref="T66:Y66"/>
    <mergeCell ref="T69:Y69"/>
    <mergeCell ref="K78:M78"/>
    <mergeCell ref="N78:P78"/>
    <mergeCell ref="Q78:S78"/>
    <mergeCell ref="T78:Y78"/>
    <mergeCell ref="Z78:AA78"/>
    <mergeCell ref="AB78:AC78"/>
    <mergeCell ref="AB79:AC79"/>
    <mergeCell ref="AB67:AC67"/>
    <mergeCell ref="T68:Y68"/>
    <mergeCell ref="AB88:AC88"/>
    <mergeCell ref="A82:D82"/>
    <mergeCell ref="E82:J82"/>
    <mergeCell ref="N82:P82"/>
    <mergeCell ref="Q82:S82"/>
    <mergeCell ref="T82:Y82"/>
    <mergeCell ref="Z82:AA82"/>
    <mergeCell ref="AB82:AC82"/>
    <mergeCell ref="AB83:AC83"/>
    <mergeCell ref="K84:M84"/>
    <mergeCell ref="N84:P84"/>
    <mergeCell ref="Q84:S84"/>
    <mergeCell ref="T84:Y84"/>
    <mergeCell ref="Z84:AA84"/>
    <mergeCell ref="AB84:AC84"/>
    <mergeCell ref="K85:M85"/>
    <mergeCell ref="N85:P85"/>
    <mergeCell ref="Q85:S85"/>
    <mergeCell ref="T85:Y85"/>
    <mergeCell ref="Z85:AA85"/>
    <mergeCell ref="AB85:AC85"/>
    <mergeCell ref="A86:D86"/>
    <mergeCell ref="E86:J86"/>
    <mergeCell ref="K86:M86"/>
    <mergeCell ref="Q76:S76"/>
    <mergeCell ref="T76:Y76"/>
    <mergeCell ref="Z76:AA76"/>
    <mergeCell ref="AB76:AC76"/>
    <mergeCell ref="Q77:S77"/>
    <mergeCell ref="T77:Y77"/>
    <mergeCell ref="Z77:AA77"/>
    <mergeCell ref="N86:P86"/>
    <mergeCell ref="Q86:S86"/>
    <mergeCell ref="T86:Y86"/>
    <mergeCell ref="Z86:AA86"/>
    <mergeCell ref="AB86:AC86"/>
    <mergeCell ref="BB66:BG80"/>
    <mergeCell ref="A4:J4"/>
    <mergeCell ref="F17:G17"/>
    <mergeCell ref="J16:K16"/>
    <mergeCell ref="J17:K17"/>
    <mergeCell ref="L17:M17"/>
    <mergeCell ref="Q16:S16"/>
    <mergeCell ref="O16:P16"/>
    <mergeCell ref="T16:U16"/>
    <mergeCell ref="A15:K15"/>
    <mergeCell ref="L15:R15"/>
    <mergeCell ref="S15:U15"/>
    <mergeCell ref="A16:E16"/>
    <mergeCell ref="G16:I16"/>
    <mergeCell ref="L16:N16"/>
    <mergeCell ref="M21:O21"/>
    <mergeCell ref="S21:U21"/>
    <mergeCell ref="P20:R20"/>
    <mergeCell ref="S20:U20"/>
    <mergeCell ref="P21:R21"/>
    <mergeCell ref="J21:L21"/>
    <mergeCell ref="D20:F20"/>
    <mergeCell ref="D21:F21"/>
    <mergeCell ref="A20:C21"/>
    <mergeCell ref="A2:U2"/>
    <mergeCell ref="A1:U1"/>
    <mergeCell ref="A3:U3"/>
    <mergeCell ref="M8:U8"/>
    <mergeCell ref="M9:U9"/>
    <mergeCell ref="M10:U10"/>
    <mergeCell ref="M11:U11"/>
    <mergeCell ref="M12:U12"/>
    <mergeCell ref="A7:L7"/>
    <mergeCell ref="M7:U7"/>
    <mergeCell ref="A8:C8"/>
    <mergeCell ref="A9:C9"/>
    <mergeCell ref="A10:C10"/>
    <mergeCell ref="A11:C11"/>
    <mergeCell ref="A12:C12"/>
    <mergeCell ref="D8:L8"/>
    <mergeCell ref="D9:L9"/>
    <mergeCell ref="D10:L10"/>
    <mergeCell ref="D11:L11"/>
    <mergeCell ref="D12:L12"/>
    <mergeCell ref="R4:U4"/>
    <mergeCell ref="R5:U5"/>
    <mergeCell ref="A5:Q5"/>
    <mergeCell ref="K4:Q4"/>
    <mergeCell ref="J20:L20"/>
    <mergeCell ref="G20:I20"/>
    <mergeCell ref="M20:O20"/>
    <mergeCell ref="G21:I21"/>
    <mergeCell ref="N17:O17"/>
    <mergeCell ref="P17:Q17"/>
    <mergeCell ref="R17:S17"/>
    <mergeCell ref="T17:U17"/>
    <mergeCell ref="A19:U19"/>
    <mergeCell ref="A17:E17"/>
    <mergeCell ref="H17:I17"/>
    <mergeCell ref="A32:U32"/>
    <mergeCell ref="A33:U33"/>
    <mergeCell ref="A29:G29"/>
    <mergeCell ref="H29:I29"/>
    <mergeCell ref="J29:U29"/>
    <mergeCell ref="H30:U30"/>
    <mergeCell ref="H31:L31"/>
    <mergeCell ref="M31:Q31"/>
    <mergeCell ref="A23:U23"/>
    <mergeCell ref="A24:E24"/>
    <mergeCell ref="F24:U24"/>
    <mergeCell ref="P25:U25"/>
    <mergeCell ref="P26:Q26"/>
    <mergeCell ref="R26:S26"/>
    <mergeCell ref="T26:U26"/>
    <mergeCell ref="A25:O25"/>
    <mergeCell ref="A28:G28"/>
    <mergeCell ref="H28:I28"/>
    <mergeCell ref="J28:U28"/>
    <mergeCell ref="A27:G27"/>
    <mergeCell ref="H27:U27"/>
    <mergeCell ref="A26:O26"/>
    <mergeCell ref="R31:U31"/>
    <mergeCell ref="A30:G30"/>
    <mergeCell ref="A31:G31"/>
    <mergeCell ref="O48:U48"/>
    <mergeCell ref="O42:U42"/>
    <mergeCell ref="O43:U43"/>
    <mergeCell ref="H42:N42"/>
    <mergeCell ref="A35:U35"/>
    <mergeCell ref="A36:U36"/>
    <mergeCell ref="A37:U37"/>
    <mergeCell ref="A38:U38"/>
    <mergeCell ref="A39:U39"/>
    <mergeCell ref="A40:U40"/>
    <mergeCell ref="H43:N43"/>
    <mergeCell ref="B44:G44"/>
    <mergeCell ref="B45:G45"/>
    <mergeCell ref="B46:G46"/>
    <mergeCell ref="B47:G47"/>
    <mergeCell ref="H48:N48"/>
    <mergeCell ref="A42:G42"/>
    <mergeCell ref="A43:G43"/>
    <mergeCell ref="A48:G48"/>
    <mergeCell ref="P44:U44"/>
    <mergeCell ref="P45:U45"/>
    <mergeCell ref="P46:U46"/>
    <mergeCell ref="P47:U47"/>
    <mergeCell ref="I44:N44"/>
    <mergeCell ref="I45:N45"/>
    <mergeCell ref="I46:N46"/>
    <mergeCell ref="I47:N47"/>
    <mergeCell ref="A96:D96"/>
    <mergeCell ref="E96:J96"/>
    <mergeCell ref="A97:D97"/>
    <mergeCell ref="E97:J97"/>
    <mergeCell ref="N97:P97"/>
    <mergeCell ref="N89:P89"/>
    <mergeCell ref="E76:J76"/>
    <mergeCell ref="K76:M76"/>
    <mergeCell ref="N76:P76"/>
    <mergeCell ref="A77:D77"/>
    <mergeCell ref="E77:J77"/>
    <mergeCell ref="K77:M77"/>
    <mergeCell ref="N77:P77"/>
    <mergeCell ref="A83:D83"/>
    <mergeCell ref="E83:J83"/>
    <mergeCell ref="K83:M83"/>
    <mergeCell ref="N83:P83"/>
    <mergeCell ref="A85:D85"/>
    <mergeCell ref="E85:J85"/>
    <mergeCell ref="K96:M96"/>
    <mergeCell ref="N96:P96"/>
    <mergeCell ref="A84:D84"/>
    <mergeCell ref="E84:J84"/>
    <mergeCell ref="A88:D88"/>
    <mergeCell ref="Q96:S96"/>
    <mergeCell ref="Q99:S99"/>
    <mergeCell ref="A98:D98"/>
    <mergeCell ref="E98:J98"/>
    <mergeCell ref="A99:D99"/>
    <mergeCell ref="E99:J99"/>
    <mergeCell ref="A89:D89"/>
    <mergeCell ref="A91:D91"/>
    <mergeCell ref="E91:J91"/>
    <mergeCell ref="A93:D93"/>
    <mergeCell ref="E93:J93"/>
    <mergeCell ref="A95:D95"/>
    <mergeCell ref="E95:J95"/>
    <mergeCell ref="A94:D94"/>
    <mergeCell ref="E94:J94"/>
    <mergeCell ref="K94:M94"/>
    <mergeCell ref="N94:P94"/>
    <mergeCell ref="Q94:S94"/>
    <mergeCell ref="A92:D92"/>
    <mergeCell ref="E92:J92"/>
    <mergeCell ref="K95:M95"/>
    <mergeCell ref="N95:P95"/>
    <mergeCell ref="Q95:S95"/>
    <mergeCell ref="E89:J89"/>
    <mergeCell ref="T96:Y96"/>
    <mergeCell ref="Z96:AA96"/>
    <mergeCell ref="AB96:AC96"/>
    <mergeCell ref="T97:Y97"/>
    <mergeCell ref="Z97:AA97"/>
    <mergeCell ref="AB97:AC97"/>
    <mergeCell ref="K97:M97"/>
    <mergeCell ref="Q97:S97"/>
    <mergeCell ref="K91:M91"/>
    <mergeCell ref="N91:P91"/>
    <mergeCell ref="Q91:S91"/>
    <mergeCell ref="T91:Y91"/>
    <mergeCell ref="Z91:AA91"/>
    <mergeCell ref="T95:Y95"/>
    <mergeCell ref="Z95:AA95"/>
    <mergeCell ref="AB95:AC95"/>
    <mergeCell ref="K93:M93"/>
    <mergeCell ref="N93:P93"/>
    <mergeCell ref="Q93:S93"/>
    <mergeCell ref="T93:Y93"/>
    <mergeCell ref="T98:Y98"/>
    <mergeCell ref="Z98:AA98"/>
    <mergeCell ref="AB98:AC98"/>
    <mergeCell ref="A100:D100"/>
    <mergeCell ref="E100:J100"/>
    <mergeCell ref="T100:Y100"/>
    <mergeCell ref="Z100:AA100"/>
    <mergeCell ref="AB100:AC100"/>
    <mergeCell ref="K100:M100"/>
    <mergeCell ref="N100:P100"/>
    <mergeCell ref="Q100:S100"/>
    <mergeCell ref="T99:Y99"/>
    <mergeCell ref="Z99:AA99"/>
    <mergeCell ref="AB99:AC99"/>
    <mergeCell ref="K98:M98"/>
    <mergeCell ref="N98:P98"/>
    <mergeCell ref="Q98:S98"/>
    <mergeCell ref="K99:M99"/>
    <mergeCell ref="N99:P99"/>
    <mergeCell ref="A101:D101"/>
    <mergeCell ref="E101:J101"/>
    <mergeCell ref="T101:Y101"/>
    <mergeCell ref="Z101:AA101"/>
    <mergeCell ref="AB101:AC101"/>
    <mergeCell ref="A102:D102"/>
    <mergeCell ref="E102:J102"/>
    <mergeCell ref="T102:Y102"/>
    <mergeCell ref="Z102:AA102"/>
    <mergeCell ref="AB102:AC102"/>
    <mergeCell ref="K101:M101"/>
    <mergeCell ref="N101:P101"/>
    <mergeCell ref="Q101:S101"/>
    <mergeCell ref="K102:M102"/>
    <mergeCell ref="N102:P102"/>
    <mergeCell ref="Q102:S102"/>
    <mergeCell ref="T103:Y103"/>
    <mergeCell ref="Z103:AA103"/>
    <mergeCell ref="AB103:AC103"/>
    <mergeCell ref="A104:D104"/>
    <mergeCell ref="E104:J104"/>
    <mergeCell ref="T104:Y104"/>
    <mergeCell ref="Z104:AA104"/>
    <mergeCell ref="AB104:AC104"/>
    <mergeCell ref="K103:M103"/>
    <mergeCell ref="N103:P103"/>
    <mergeCell ref="Q103:S103"/>
    <mergeCell ref="K104:M104"/>
    <mergeCell ref="N104:P104"/>
    <mergeCell ref="Q104:S104"/>
    <mergeCell ref="A103:D103"/>
    <mergeCell ref="E103:J103"/>
    <mergeCell ref="T105:Y105"/>
    <mergeCell ref="Z105:AA105"/>
    <mergeCell ref="AB105:AC105"/>
    <mergeCell ref="A106:D106"/>
    <mergeCell ref="E106:J106"/>
    <mergeCell ref="T106:Y106"/>
    <mergeCell ref="Z106:AA106"/>
    <mergeCell ref="AB106:AC106"/>
    <mergeCell ref="K105:M105"/>
    <mergeCell ref="N105:P105"/>
    <mergeCell ref="Q105:S105"/>
    <mergeCell ref="K106:M106"/>
    <mergeCell ref="N106:P106"/>
    <mergeCell ref="Q106:S106"/>
    <mergeCell ref="A105:D105"/>
    <mergeCell ref="E105:J105"/>
    <mergeCell ref="T107:Y107"/>
    <mergeCell ref="Z107:AA107"/>
    <mergeCell ref="AB107:AC107"/>
    <mergeCell ref="A108:D108"/>
    <mergeCell ref="E108:J108"/>
    <mergeCell ref="T108:Y108"/>
    <mergeCell ref="Z108:AA108"/>
    <mergeCell ref="AB108:AC108"/>
    <mergeCell ref="K107:M107"/>
    <mergeCell ref="N107:P107"/>
    <mergeCell ref="Q107:S107"/>
    <mergeCell ref="K108:M108"/>
    <mergeCell ref="N108:P108"/>
    <mergeCell ref="Q108:S108"/>
    <mergeCell ref="A107:D107"/>
    <mergeCell ref="E107:J107"/>
    <mergeCell ref="T109:Y109"/>
    <mergeCell ref="Z109:AA109"/>
    <mergeCell ref="AB109:AC109"/>
    <mergeCell ref="A110:D110"/>
    <mergeCell ref="E110:J110"/>
    <mergeCell ref="T110:Y110"/>
    <mergeCell ref="Z110:AA110"/>
    <mergeCell ref="AB110:AC110"/>
    <mergeCell ref="K109:M109"/>
    <mergeCell ref="N109:P109"/>
    <mergeCell ref="Q109:S109"/>
    <mergeCell ref="K110:M110"/>
    <mergeCell ref="N110:P110"/>
    <mergeCell ref="Q110:S110"/>
    <mergeCell ref="A109:D109"/>
    <mergeCell ref="E109:J109"/>
    <mergeCell ref="Z111:AA111"/>
    <mergeCell ref="AB111:AC111"/>
    <mergeCell ref="A112:D112"/>
    <mergeCell ref="E112:J112"/>
    <mergeCell ref="T112:Y112"/>
    <mergeCell ref="Z112:AA112"/>
    <mergeCell ref="AB112:AC112"/>
    <mergeCell ref="K111:M111"/>
    <mergeCell ref="N111:P111"/>
    <mergeCell ref="Q111:S111"/>
    <mergeCell ref="K112:M112"/>
    <mergeCell ref="N112:P112"/>
    <mergeCell ref="Q112:S112"/>
    <mergeCell ref="A111:D111"/>
    <mergeCell ref="E111:J111"/>
    <mergeCell ref="AB117:AC117"/>
    <mergeCell ref="K82:M82"/>
    <mergeCell ref="K89:M89"/>
    <mergeCell ref="T115:Y115"/>
    <mergeCell ref="Z115:AA115"/>
    <mergeCell ref="AB115:AC115"/>
    <mergeCell ref="T116:Y116"/>
    <mergeCell ref="Z116:AA116"/>
    <mergeCell ref="AB116:AC116"/>
    <mergeCell ref="K115:M115"/>
    <mergeCell ref="N115:P115"/>
    <mergeCell ref="Q115:S115"/>
    <mergeCell ref="K116:M116"/>
    <mergeCell ref="N116:P116"/>
    <mergeCell ref="Q116:S116"/>
    <mergeCell ref="T113:Y113"/>
    <mergeCell ref="Z113:AA113"/>
    <mergeCell ref="AB113:AC113"/>
    <mergeCell ref="K117:M117"/>
    <mergeCell ref="N117:P117"/>
    <mergeCell ref="Q117:S117"/>
    <mergeCell ref="T114:Y114"/>
    <mergeCell ref="Z114:AA114"/>
    <mergeCell ref="AB114:AC114"/>
    <mergeCell ref="A76:D76"/>
    <mergeCell ref="E79:J79"/>
    <mergeCell ref="Q83:S83"/>
    <mergeCell ref="T83:Y83"/>
    <mergeCell ref="Z83:AA83"/>
    <mergeCell ref="A117:D117"/>
    <mergeCell ref="E117:J117"/>
    <mergeCell ref="A115:D115"/>
    <mergeCell ref="E115:J115"/>
    <mergeCell ref="A116:D116"/>
    <mergeCell ref="E116:J116"/>
    <mergeCell ref="A113:D113"/>
    <mergeCell ref="E113:J113"/>
    <mergeCell ref="A114:D114"/>
    <mergeCell ref="E114:J114"/>
    <mergeCell ref="T117:Y117"/>
    <mergeCell ref="Z117:AA117"/>
    <mergeCell ref="K113:M113"/>
    <mergeCell ref="N113:P113"/>
    <mergeCell ref="Q113:S113"/>
    <mergeCell ref="K114:M114"/>
    <mergeCell ref="N114:P114"/>
    <mergeCell ref="Q114:S114"/>
    <mergeCell ref="T111:Y111"/>
    <mergeCell ref="A74:D74"/>
    <mergeCell ref="E74:J74"/>
    <mergeCell ref="K74:M74"/>
    <mergeCell ref="N74:P74"/>
    <mergeCell ref="Q74:S74"/>
    <mergeCell ref="T74:Y74"/>
    <mergeCell ref="Z74:AA74"/>
    <mergeCell ref="AB74:AC74"/>
    <mergeCell ref="A75:D75"/>
    <mergeCell ref="E75:J75"/>
    <mergeCell ref="K75:M75"/>
    <mergeCell ref="N75:P75"/>
    <mergeCell ref="Q75:S75"/>
    <mergeCell ref="T75:Y75"/>
    <mergeCell ref="Z75:AA75"/>
    <mergeCell ref="AB75:AC75"/>
    <mergeCell ref="A87:D87"/>
    <mergeCell ref="E87:J87"/>
    <mergeCell ref="K87:M87"/>
    <mergeCell ref="N87:P87"/>
    <mergeCell ref="Q87:S87"/>
    <mergeCell ref="T87:Y87"/>
    <mergeCell ref="Z87:AA87"/>
    <mergeCell ref="AB87:AC87"/>
    <mergeCell ref="A90:D90"/>
    <mergeCell ref="E90:J90"/>
    <mergeCell ref="K90:M90"/>
    <mergeCell ref="N90:P90"/>
    <mergeCell ref="Q90:S90"/>
    <mergeCell ref="T90:Y90"/>
    <mergeCell ref="Z90:AA90"/>
    <mergeCell ref="AB90:AC90"/>
    <mergeCell ref="Q89:S89"/>
    <mergeCell ref="T89:Y89"/>
    <mergeCell ref="Z89:AA89"/>
    <mergeCell ref="AB89:AC89"/>
    <mergeCell ref="E88:J88"/>
    <mergeCell ref="K88:M88"/>
    <mergeCell ref="N88:P88"/>
    <mergeCell ref="Q88:S88"/>
    <mergeCell ref="Z93:AA93"/>
    <mergeCell ref="AB93:AC93"/>
    <mergeCell ref="T94:Y94"/>
    <mergeCell ref="Z94:AA94"/>
    <mergeCell ref="AB94:AC94"/>
    <mergeCell ref="T88:Y88"/>
    <mergeCell ref="Z88:AA88"/>
    <mergeCell ref="AB91:AC91"/>
    <mergeCell ref="K92:M92"/>
    <mergeCell ref="N92:P92"/>
    <mergeCell ref="Q92:S92"/>
    <mergeCell ref="T92:Y92"/>
    <mergeCell ref="Z92:AA92"/>
    <mergeCell ref="AB92:AC92"/>
  </mergeCells>
  <phoneticPr fontId="14" type="noConversion"/>
  <dataValidations count="15">
    <dataValidation type="list" allowBlank="1" showInputMessage="1" showErrorMessage="1" sqref="F16 N67:N114" xr:uid="{2FC16630-6306-4D1C-975F-CAD66DDFBF8D}">
      <formula1>$AD$17:$AD$18</formula1>
    </dataValidation>
    <dataValidation type="list" allowBlank="1" showInputMessage="1" showErrorMessage="1" sqref="S15 K67:K114" xr:uid="{BFC77A49-8C50-4DF5-B89B-295F4AB5758B}">
      <formula1>$AE$17:$AE$18</formula1>
    </dataValidation>
    <dataValidation type="list" allowBlank="1" showInputMessage="1" showErrorMessage="1" sqref="F17:G17 Q67:Q114 AR67:AY114" xr:uid="{82C962A4-44B7-4DAA-9889-15ECCD985874}">
      <formula1>$AA$20:$AR$20</formula1>
    </dataValidation>
    <dataValidation type="list" allowBlank="1" showInputMessage="1" showErrorMessage="1" sqref="H17:U17" xr:uid="{8C0D8F40-F94E-4FC8-90FE-AB4BBA1AA07A}">
      <formula1>$AB$21:$AR$21</formula1>
    </dataValidation>
    <dataValidation type="list" allowBlank="1" showInputMessage="1" sqref="G21:I21 AE70:AE73 AE76:AE114" xr:uid="{A556C54A-183B-427A-8C1E-E757DA136DCD}">
      <formula1>$AC$7:$AC$12</formula1>
    </dataValidation>
    <dataValidation type="list" allowBlank="1" showInputMessage="1" sqref="J21:L21 AF67:AF114" xr:uid="{CFE56CE6-C3D7-4CDA-B8FF-AFE53A45F00F}">
      <formula1>$AA$7:$AA$11</formula1>
    </dataValidation>
    <dataValidation type="list" allowBlank="1" showInputMessage="1" sqref="S21:U21 AI67:AI114 AJ102:AP102" xr:uid="{93785930-8AD0-4FA5-BCA8-3AD1E6E5D2F8}">
      <formula1>$AF$7:$AF$8</formula1>
    </dataValidation>
    <dataValidation type="list" allowBlank="1" showInputMessage="1" sqref="D21:F21 AD67:AD114 AF67:AF114" xr:uid="{145EF311-4E42-4879-9661-9A6DF637ACD3}">
      <formula1>$Y$7:$Y$9</formula1>
    </dataValidation>
    <dataValidation type="list" allowBlank="1" showInputMessage="1" sqref="P21:R21 AH67:AH114" xr:uid="{97598ECF-ADC7-47B4-8DE9-299092D1CC3D}">
      <formula1>$Z$7:$Z$8</formula1>
    </dataValidation>
    <dataValidation type="list" allowBlank="1" showInputMessage="1" sqref="H27:U27 AJ67:AJ101 AJ103:AJ114" xr:uid="{2B4B4B1B-7886-47B8-BC51-D5B78AB04C82}">
      <formula1>$AH$6:$AH$11</formula1>
    </dataValidation>
    <dataValidation type="list" allowBlank="1" showInputMessage="1" sqref="H28:I28 AL67:AL101 AL103:AL114" xr:uid="{3160B636-45A3-4164-9412-74BD68B7AB78}">
      <formula1>$Y$16:$Y$18</formula1>
    </dataValidation>
    <dataValidation type="list" allowBlank="1" showInputMessage="1" sqref="H29:I29 AN67:AN101 AN103:AN114" xr:uid="{FCD6C981-EBC5-4E4B-B363-383682F4170D}">
      <formula1>$Z$16:$Z$18</formula1>
    </dataValidation>
    <dataValidation type="list" allowBlank="1" showInputMessage="1" sqref="H31 M31 R31:U31 AQ67:AQ114 AO67:AP101 AO103:AP114" xr:uid="{6AAC80B6-7BC4-4839-9FC1-8145B1AD2477}">
      <formula1>$AH$12:$AH$18</formula1>
    </dataValidation>
    <dataValidation type="list" allowBlank="1" showInputMessage="1" sqref="AM67:AM101 AM103:AM114" xr:uid="{85E0AA66-2088-433E-B738-6A7A6BD0AE0E}">
      <formula1>$AA$16:$AA$18</formula1>
    </dataValidation>
    <dataValidation type="list" allowBlank="1" showInputMessage="1" sqref="AE67:AE69 AE74:AE75" xr:uid="{67BFF3BE-4C6E-4BA0-8544-C82798F0908D}">
      <formula1>$AC$7:$AC$14</formula1>
    </dataValidation>
  </dataValidations>
  <pageMargins left="0.25" right="0.25" top="0.75" bottom="0.75" header="0.3" footer="0.3"/>
  <pageSetup paperSize="9" orientation="portrait" r:id="rId1"/>
  <headerFooter>
    <oddHeader>&amp;C&amp;G</odd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C7061-116E-4BF4-9EFB-929169AAEB12}">
  <dimension ref="A1:AJ329"/>
  <sheetViews>
    <sheetView tabSelected="1" workbookViewId="0">
      <selection activeCell="W6" sqref="W6"/>
    </sheetView>
  </sheetViews>
  <sheetFormatPr defaultRowHeight="15" x14ac:dyDescent="0.25"/>
  <cols>
    <col min="1" max="1" width="3.28515625" customWidth="1"/>
    <col min="3" max="3" width="5.42578125" customWidth="1"/>
    <col min="4" max="4" width="11" customWidth="1"/>
    <col min="5" max="5" width="7.28515625" customWidth="1"/>
    <col min="8" max="8" width="7.7109375" customWidth="1"/>
    <col min="9" max="9" width="7.28515625" customWidth="1"/>
    <col min="10" max="10" width="5.85546875" customWidth="1"/>
    <col min="11" max="11" width="8.42578125" customWidth="1"/>
    <col min="12" max="12" width="3.7109375" customWidth="1"/>
    <col min="15" max="15" width="9.140625" hidden="1" customWidth="1"/>
    <col min="16" max="16" width="22.28515625" hidden="1" customWidth="1"/>
    <col min="17" max="17" width="18.5703125" hidden="1" customWidth="1"/>
    <col min="18" max="20" width="9.140625" hidden="1" customWidth="1"/>
    <col min="21" max="21" width="0" hidden="1" customWidth="1"/>
  </cols>
  <sheetData>
    <row r="1" spans="1:36" x14ac:dyDescent="0.25">
      <c r="A1" s="253"/>
      <c r="B1" s="253"/>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253"/>
    </row>
    <row r="2" spans="1:36" ht="23.25" x14ac:dyDescent="0.35">
      <c r="A2" s="254" t="s">
        <v>0</v>
      </c>
      <c r="B2" s="255"/>
      <c r="C2" s="255"/>
      <c r="D2" s="255"/>
      <c r="E2" s="255"/>
      <c r="F2" s="255"/>
      <c r="G2" s="255"/>
      <c r="H2" s="255"/>
      <c r="I2" s="255"/>
      <c r="J2" s="255"/>
      <c r="K2" s="255"/>
      <c r="L2" s="255"/>
      <c r="M2" s="256"/>
      <c r="N2" s="256"/>
      <c r="O2" s="256"/>
      <c r="P2" s="256"/>
      <c r="Q2" s="256"/>
      <c r="R2" s="256"/>
      <c r="S2" s="256"/>
      <c r="T2" s="256"/>
      <c r="U2" s="256"/>
      <c r="V2" s="253"/>
      <c r="W2" s="253"/>
      <c r="X2" s="253"/>
      <c r="Y2" s="253"/>
      <c r="Z2" s="253"/>
      <c r="AA2" s="253"/>
      <c r="AB2" s="253"/>
      <c r="AC2" s="253"/>
      <c r="AD2" s="253"/>
      <c r="AE2" s="253"/>
      <c r="AF2" s="253"/>
      <c r="AG2" s="253"/>
      <c r="AH2" s="253"/>
      <c r="AI2" s="253"/>
      <c r="AJ2" s="253"/>
    </row>
    <row r="3" spans="1:36" x14ac:dyDescent="0.25">
      <c r="A3" s="253"/>
      <c r="B3" s="253"/>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row>
    <row r="4" spans="1:36" ht="26.25" x14ac:dyDescent="0.4">
      <c r="A4" s="253"/>
      <c r="B4" s="257" t="s">
        <v>141</v>
      </c>
      <c r="C4" s="258"/>
      <c r="D4" s="258"/>
      <c r="E4" s="258"/>
      <c r="F4" s="258"/>
      <c r="G4" s="258"/>
      <c r="H4" s="259"/>
      <c r="I4" s="259"/>
      <c r="J4" s="259"/>
      <c r="K4" s="259"/>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row>
    <row r="5" spans="1:36" ht="21" x14ac:dyDescent="0.35">
      <c r="A5" s="253"/>
      <c r="B5" s="308" t="s">
        <v>277</v>
      </c>
      <c r="C5" s="309"/>
      <c r="D5" s="309"/>
      <c r="E5" s="309"/>
      <c r="F5" s="309"/>
      <c r="G5" s="309"/>
      <c r="H5" s="310"/>
      <c r="I5" s="310"/>
      <c r="J5" s="310"/>
      <c r="K5" s="310"/>
      <c r="L5" s="253"/>
      <c r="M5" s="253"/>
      <c r="N5" s="253"/>
      <c r="O5" s="253"/>
      <c r="P5" s="253"/>
      <c r="Q5" s="253"/>
      <c r="R5" s="253"/>
      <c r="S5" s="253"/>
      <c r="T5" s="253"/>
      <c r="U5" s="253"/>
      <c r="V5" s="253"/>
      <c r="W5" s="253"/>
      <c r="X5" s="253"/>
      <c r="Y5" s="253"/>
      <c r="Z5" s="253"/>
      <c r="AA5" s="253"/>
      <c r="AB5" s="253"/>
      <c r="AC5" s="253"/>
      <c r="AD5" s="253"/>
      <c r="AE5" s="253"/>
      <c r="AF5" s="253"/>
      <c r="AG5" s="253"/>
      <c r="AH5" s="253"/>
      <c r="AI5" s="253"/>
      <c r="AJ5" s="253"/>
    </row>
    <row r="6" spans="1:36" x14ac:dyDescent="0.25">
      <c r="A6" s="253"/>
      <c r="B6" s="253"/>
      <c r="C6" s="253"/>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c r="AE6" s="253"/>
      <c r="AF6" s="253"/>
      <c r="AG6" s="253"/>
      <c r="AH6" s="253"/>
      <c r="AI6" s="253"/>
      <c r="AJ6" s="253"/>
    </row>
    <row r="7" spans="1:36" ht="15.75" thickBot="1" x14ac:dyDescent="0.3">
      <c r="A7" s="253"/>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c r="AB7" s="253"/>
      <c r="AC7" s="253"/>
      <c r="AD7" s="253"/>
      <c r="AE7" s="253"/>
      <c r="AF7" s="253"/>
      <c r="AG7" s="253"/>
      <c r="AH7" s="253"/>
      <c r="AI7" s="253"/>
      <c r="AJ7" s="253"/>
    </row>
    <row r="8" spans="1:36" x14ac:dyDescent="0.25">
      <c r="A8" s="260" t="s">
        <v>3</v>
      </c>
      <c r="B8" s="261"/>
      <c r="C8" s="261"/>
      <c r="D8" s="261"/>
      <c r="E8" s="261"/>
      <c r="F8" s="261"/>
      <c r="G8" s="261"/>
      <c r="H8" s="261"/>
      <c r="I8" s="261"/>
      <c r="J8" s="261"/>
      <c r="K8" s="261"/>
      <c r="L8" s="262"/>
      <c r="M8" s="253"/>
      <c r="N8" s="253"/>
      <c r="O8" s="253"/>
      <c r="P8" s="253"/>
      <c r="Q8" s="253"/>
      <c r="R8" s="253"/>
      <c r="S8" s="253"/>
      <c r="T8" s="253"/>
      <c r="U8" s="253"/>
      <c r="V8" s="253"/>
      <c r="W8" s="253"/>
      <c r="X8" s="253"/>
      <c r="Y8" s="253"/>
      <c r="Z8" s="253"/>
      <c r="AA8" s="253"/>
      <c r="AB8" s="253"/>
      <c r="AC8" s="253"/>
      <c r="AD8" s="253"/>
      <c r="AE8" s="253"/>
      <c r="AF8" s="253"/>
      <c r="AG8" s="253"/>
      <c r="AH8" s="253"/>
      <c r="AI8" s="253"/>
      <c r="AJ8" s="253"/>
    </row>
    <row r="9" spans="1:36" x14ac:dyDescent="0.25">
      <c r="A9" s="263" t="s">
        <v>4</v>
      </c>
      <c r="B9" s="264"/>
      <c r="C9" s="264"/>
      <c r="D9" s="240" t="s">
        <v>275</v>
      </c>
      <c r="E9" s="241"/>
      <c r="F9" s="241"/>
      <c r="G9" s="241"/>
      <c r="H9" s="241"/>
      <c r="I9" s="241"/>
      <c r="J9" s="241"/>
      <c r="K9" s="241"/>
      <c r="L9" s="242"/>
      <c r="M9" s="253"/>
      <c r="N9" s="253"/>
      <c r="O9" s="253"/>
      <c r="P9" s="253"/>
      <c r="Q9" s="253"/>
      <c r="R9" s="253"/>
      <c r="S9" s="253"/>
      <c r="T9" s="253"/>
      <c r="U9" s="253"/>
      <c r="V9" s="253"/>
      <c r="W9" s="253"/>
      <c r="X9" s="253"/>
      <c r="Y9" s="253"/>
      <c r="Z9" s="253"/>
      <c r="AA9" s="253"/>
      <c r="AB9" s="253"/>
      <c r="AC9" s="253"/>
      <c r="AD9" s="253"/>
      <c r="AE9" s="253"/>
      <c r="AF9" s="253"/>
      <c r="AG9" s="253"/>
      <c r="AH9" s="253"/>
      <c r="AI9" s="253"/>
      <c r="AJ9" s="253"/>
    </row>
    <row r="10" spans="1:36" x14ac:dyDescent="0.25">
      <c r="A10" s="265" t="s">
        <v>5</v>
      </c>
      <c r="B10" s="266"/>
      <c r="C10" s="266"/>
      <c r="D10" s="243" t="s">
        <v>276</v>
      </c>
      <c r="E10" s="244"/>
      <c r="F10" s="244"/>
      <c r="G10" s="244"/>
      <c r="H10" s="244"/>
      <c r="I10" s="244"/>
      <c r="J10" s="244"/>
      <c r="K10" s="244"/>
      <c r="L10" s="245"/>
      <c r="M10" s="253"/>
      <c r="N10" s="253"/>
      <c r="O10" s="253"/>
      <c r="P10" s="253"/>
      <c r="Q10" s="253"/>
      <c r="R10" s="253"/>
      <c r="S10" s="253"/>
      <c r="T10" s="253"/>
      <c r="U10" s="253"/>
      <c r="V10" s="253"/>
      <c r="W10" s="253"/>
      <c r="X10" s="253"/>
      <c r="Y10" s="253"/>
      <c r="Z10" s="253"/>
      <c r="AA10" s="253"/>
      <c r="AB10" s="253"/>
      <c r="AC10" s="253"/>
      <c r="AD10" s="253"/>
      <c r="AE10" s="253"/>
      <c r="AF10" s="253"/>
      <c r="AG10" s="253"/>
      <c r="AH10" s="253"/>
      <c r="AI10" s="253"/>
      <c r="AJ10" s="253"/>
    </row>
    <row r="11" spans="1:36" x14ac:dyDescent="0.25">
      <c r="A11" s="265" t="s">
        <v>6</v>
      </c>
      <c r="B11" s="266"/>
      <c r="C11" s="266"/>
      <c r="D11" s="243" t="s">
        <v>276</v>
      </c>
      <c r="E11" s="244"/>
      <c r="F11" s="244"/>
      <c r="G11" s="244"/>
      <c r="H11" s="244"/>
      <c r="I11" s="244"/>
      <c r="J11" s="244"/>
      <c r="K11" s="244"/>
      <c r="L11" s="245"/>
      <c r="M11" s="253"/>
      <c r="N11" s="253"/>
      <c r="O11" s="253"/>
      <c r="P11" s="253"/>
      <c r="Q11" s="253"/>
      <c r="R11" s="253"/>
      <c r="S11" s="253"/>
      <c r="T11" s="253"/>
      <c r="U11" s="253"/>
      <c r="V11" s="253"/>
      <c r="W11" s="253"/>
      <c r="X11" s="253"/>
      <c r="Y11" s="253"/>
      <c r="Z11" s="253"/>
      <c r="AA11" s="253"/>
      <c r="AB11" s="253"/>
      <c r="AC11" s="253"/>
      <c r="AD11" s="253"/>
      <c r="AE11" s="253"/>
      <c r="AF11" s="253"/>
      <c r="AG11" s="253"/>
      <c r="AH11" s="253"/>
      <c r="AI11" s="253"/>
      <c r="AJ11" s="253"/>
    </row>
    <row r="12" spans="1:36" x14ac:dyDescent="0.25">
      <c r="A12" s="265" t="s">
        <v>7</v>
      </c>
      <c r="B12" s="266"/>
      <c r="C12" s="266"/>
      <c r="D12" s="243" t="s">
        <v>276</v>
      </c>
      <c r="E12" s="244"/>
      <c r="F12" s="244"/>
      <c r="G12" s="244"/>
      <c r="H12" s="244"/>
      <c r="I12" s="244"/>
      <c r="J12" s="244"/>
      <c r="K12" s="244"/>
      <c r="L12" s="245"/>
      <c r="M12" s="253"/>
      <c r="N12" s="253"/>
      <c r="O12" s="253"/>
      <c r="P12" s="253"/>
      <c r="Q12" s="253"/>
      <c r="R12" s="253"/>
      <c r="S12" s="253"/>
      <c r="T12" s="253"/>
      <c r="U12" s="253"/>
      <c r="V12" s="253"/>
      <c r="W12" s="253"/>
      <c r="X12" s="253"/>
      <c r="Y12" s="253"/>
      <c r="Z12" s="253"/>
      <c r="AA12" s="253"/>
      <c r="AB12" s="253"/>
      <c r="AC12" s="253"/>
      <c r="AD12" s="253"/>
      <c r="AE12" s="253"/>
      <c r="AF12" s="253"/>
      <c r="AG12" s="253"/>
      <c r="AH12" s="253"/>
      <c r="AI12" s="253"/>
      <c r="AJ12" s="253"/>
    </row>
    <row r="13" spans="1:36" ht="15.75" thickBot="1" x14ac:dyDescent="0.3">
      <c r="A13" s="267" t="s">
        <v>8</v>
      </c>
      <c r="B13" s="268"/>
      <c r="C13" s="268"/>
      <c r="D13" s="246" t="s">
        <v>276</v>
      </c>
      <c r="E13" s="247"/>
      <c r="F13" s="247"/>
      <c r="G13" s="247"/>
      <c r="H13" s="247"/>
      <c r="I13" s="247"/>
      <c r="J13" s="247"/>
      <c r="K13" s="247"/>
      <c r="L13" s="248"/>
      <c r="M13" s="253"/>
      <c r="N13" s="253"/>
      <c r="O13" s="253"/>
      <c r="P13" s="253"/>
      <c r="Q13" s="253"/>
      <c r="R13" s="253"/>
      <c r="S13" s="253"/>
      <c r="T13" s="253"/>
      <c r="U13" s="253"/>
      <c r="V13" s="253"/>
      <c r="W13" s="253"/>
      <c r="X13" s="253"/>
      <c r="Y13" s="253"/>
      <c r="Z13" s="253"/>
      <c r="AA13" s="253"/>
      <c r="AB13" s="253"/>
      <c r="AC13" s="253"/>
      <c r="AD13" s="253"/>
      <c r="AE13" s="253"/>
      <c r="AF13" s="253"/>
      <c r="AG13" s="253"/>
      <c r="AH13" s="253"/>
      <c r="AI13" s="253"/>
      <c r="AJ13" s="253"/>
    </row>
    <row r="14" spans="1:36" x14ac:dyDescent="0.25">
      <c r="A14" s="269"/>
      <c r="B14" s="269"/>
      <c r="C14" s="269"/>
      <c r="D14" s="269"/>
      <c r="E14" s="269"/>
      <c r="F14" s="269"/>
      <c r="G14" s="269"/>
      <c r="H14" s="269"/>
      <c r="I14" s="269"/>
      <c r="J14" s="269"/>
      <c r="K14" s="269"/>
      <c r="L14" s="269"/>
      <c r="M14" s="253"/>
      <c r="N14" s="253"/>
      <c r="O14" s="253"/>
      <c r="P14" s="253"/>
      <c r="Q14" s="253"/>
      <c r="R14" s="253"/>
      <c r="S14" s="253"/>
      <c r="T14" s="253"/>
      <c r="U14" s="253"/>
      <c r="V14" s="253"/>
      <c r="W14" s="253"/>
      <c r="X14" s="253"/>
      <c r="Y14" s="253"/>
      <c r="Z14" s="253"/>
      <c r="AA14" s="253"/>
      <c r="AB14" s="253"/>
      <c r="AC14" s="253"/>
      <c r="AD14" s="253"/>
      <c r="AE14" s="253"/>
      <c r="AF14" s="253"/>
      <c r="AG14" s="253"/>
      <c r="AH14" s="253"/>
      <c r="AI14" s="253"/>
      <c r="AJ14" s="253"/>
    </row>
    <row r="15" spans="1:36" x14ac:dyDescent="0.25">
      <c r="A15" s="253"/>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c r="AB15" s="253"/>
      <c r="AC15" s="253"/>
      <c r="AD15" s="253"/>
      <c r="AE15" s="253"/>
      <c r="AF15" s="253"/>
      <c r="AG15" s="253"/>
      <c r="AH15" s="253"/>
      <c r="AI15" s="253"/>
      <c r="AJ15" s="253"/>
    </row>
    <row r="16" spans="1:36" ht="15.75" x14ac:dyDescent="0.25">
      <c r="A16" s="253"/>
      <c r="B16" s="253"/>
      <c r="C16" s="253"/>
      <c r="D16" s="253"/>
      <c r="E16" s="253"/>
      <c r="F16" s="253"/>
      <c r="G16" s="253"/>
      <c r="H16" s="253"/>
      <c r="I16" s="253"/>
      <c r="J16" s="253"/>
      <c r="K16" s="253"/>
      <c r="L16" s="253"/>
      <c r="M16" s="270"/>
      <c r="N16" s="270"/>
      <c r="O16" s="270"/>
      <c r="P16" s="270"/>
      <c r="Q16" s="270"/>
      <c r="R16" s="271"/>
      <c r="S16" s="272"/>
      <c r="T16" s="272"/>
      <c r="U16" s="272"/>
      <c r="V16" s="253"/>
      <c r="W16" s="253"/>
      <c r="X16" s="253"/>
      <c r="Y16" s="253"/>
      <c r="Z16" s="253"/>
      <c r="AA16" s="253"/>
      <c r="AB16" s="253"/>
      <c r="AC16" s="253"/>
      <c r="AD16" s="253"/>
      <c r="AE16" s="253"/>
      <c r="AF16" s="253"/>
      <c r="AG16" s="253"/>
      <c r="AH16" s="253"/>
      <c r="AI16" s="253"/>
      <c r="AJ16" s="253"/>
    </row>
    <row r="17" spans="1:36" ht="27" thickBot="1" x14ac:dyDescent="0.45">
      <c r="A17" s="257" t="s">
        <v>142</v>
      </c>
      <c r="B17" s="258"/>
      <c r="C17" s="258"/>
      <c r="D17" s="258"/>
      <c r="E17" s="258"/>
      <c r="F17" s="258"/>
      <c r="G17" s="259"/>
      <c r="H17" s="259"/>
      <c r="I17" s="259"/>
      <c r="J17" s="259"/>
      <c r="K17" s="259"/>
      <c r="L17" s="259"/>
      <c r="M17" s="253"/>
      <c r="N17" s="253"/>
      <c r="O17" s="253"/>
      <c r="P17" s="253"/>
      <c r="Q17" s="273" t="s">
        <v>170</v>
      </c>
      <c r="R17" s="271"/>
      <c r="S17" s="272"/>
      <c r="T17" s="272"/>
      <c r="U17" s="272"/>
      <c r="V17" s="253"/>
      <c r="W17" s="253"/>
      <c r="X17" s="253"/>
      <c r="Y17" s="253"/>
      <c r="Z17" s="253"/>
      <c r="AA17" s="253"/>
      <c r="AB17" s="253"/>
      <c r="AC17" s="253"/>
      <c r="AD17" s="253"/>
      <c r="AE17" s="253"/>
      <c r="AF17" s="253"/>
      <c r="AG17" s="253"/>
      <c r="AH17" s="253"/>
      <c r="AI17" s="253"/>
      <c r="AJ17" s="253"/>
    </row>
    <row r="18" spans="1:36" x14ac:dyDescent="0.25">
      <c r="A18" s="274" t="s">
        <v>9</v>
      </c>
      <c r="B18" s="275"/>
      <c r="C18" s="275"/>
      <c r="D18" s="275"/>
      <c r="E18" s="275"/>
      <c r="F18" s="275"/>
      <c r="G18" s="275"/>
      <c r="H18" s="275"/>
      <c r="I18" s="275"/>
      <c r="J18" s="275"/>
      <c r="K18" s="275"/>
      <c r="L18" s="276"/>
      <c r="M18" s="253"/>
      <c r="N18" s="253"/>
      <c r="O18" s="253"/>
      <c r="P18" s="253"/>
      <c r="Q18" s="253"/>
      <c r="R18" s="253"/>
      <c r="S18" s="253"/>
      <c r="T18" s="253"/>
      <c r="U18" s="253"/>
      <c r="V18" s="253"/>
      <c r="W18" s="253"/>
      <c r="X18" s="253"/>
      <c r="Y18" s="253"/>
      <c r="Z18" s="253"/>
      <c r="AA18" s="253"/>
      <c r="AB18" s="253"/>
      <c r="AC18" s="253"/>
      <c r="AD18" s="253"/>
      <c r="AE18" s="253"/>
      <c r="AF18" s="253"/>
      <c r="AG18" s="253"/>
      <c r="AH18" s="253"/>
      <c r="AI18" s="253"/>
      <c r="AJ18" s="253"/>
    </row>
    <row r="19" spans="1:36" x14ac:dyDescent="0.25">
      <c r="A19" s="263" t="s">
        <v>4</v>
      </c>
      <c r="B19" s="264"/>
      <c r="C19" s="277"/>
      <c r="D19" s="241"/>
      <c r="E19" s="241"/>
      <c r="F19" s="241"/>
      <c r="G19" s="241"/>
      <c r="H19" s="241"/>
      <c r="I19" s="241"/>
      <c r="J19" s="241"/>
      <c r="K19" s="241"/>
      <c r="L19" s="242"/>
      <c r="M19" s="253"/>
      <c r="N19" s="253"/>
      <c r="O19" s="253"/>
      <c r="P19" s="253"/>
      <c r="Q19" s="273">
        <f>D19</f>
        <v>0</v>
      </c>
      <c r="R19" s="253"/>
      <c r="S19" s="253"/>
      <c r="T19" s="253"/>
      <c r="U19" s="253"/>
      <c r="V19" s="253"/>
      <c r="W19" s="253"/>
      <c r="X19" s="253"/>
      <c r="Y19" s="253"/>
      <c r="Z19" s="253"/>
      <c r="AA19" s="253"/>
      <c r="AB19" s="253"/>
      <c r="AC19" s="253"/>
      <c r="AD19" s="253"/>
      <c r="AE19" s="253"/>
      <c r="AF19" s="253"/>
      <c r="AG19" s="253"/>
      <c r="AH19" s="253"/>
      <c r="AI19" s="253"/>
      <c r="AJ19" s="253"/>
    </row>
    <row r="20" spans="1:36" x14ac:dyDescent="0.25">
      <c r="A20" s="265" t="s">
        <v>5</v>
      </c>
      <c r="B20" s="266"/>
      <c r="C20" s="278"/>
      <c r="D20" s="244"/>
      <c r="E20" s="244"/>
      <c r="F20" s="244"/>
      <c r="G20" s="244"/>
      <c r="H20" s="244"/>
      <c r="I20" s="244"/>
      <c r="J20" s="244"/>
      <c r="K20" s="244"/>
      <c r="L20" s="245"/>
      <c r="M20" s="253"/>
      <c r="N20" s="253"/>
      <c r="O20" s="253"/>
      <c r="P20" s="253"/>
      <c r="Q20" s="273">
        <f>D20</f>
        <v>0</v>
      </c>
      <c r="R20" s="253"/>
      <c r="S20" s="253"/>
      <c r="T20" s="253"/>
      <c r="U20" s="253"/>
      <c r="V20" s="253"/>
      <c r="W20" s="253"/>
      <c r="X20" s="253"/>
      <c r="Y20" s="253"/>
      <c r="Z20" s="253"/>
      <c r="AA20" s="253"/>
      <c r="AB20" s="253"/>
      <c r="AC20" s="253"/>
      <c r="AD20" s="253"/>
      <c r="AE20" s="253"/>
      <c r="AF20" s="253"/>
      <c r="AG20" s="253"/>
      <c r="AH20" s="253"/>
      <c r="AI20" s="253"/>
      <c r="AJ20" s="253"/>
    </row>
    <row r="21" spans="1:36" x14ac:dyDescent="0.25">
      <c r="A21" s="265" t="s">
        <v>6</v>
      </c>
      <c r="B21" s="266"/>
      <c r="C21" s="278"/>
      <c r="D21" s="244"/>
      <c r="E21" s="244"/>
      <c r="F21" s="244"/>
      <c r="G21" s="244"/>
      <c r="H21" s="244"/>
      <c r="I21" s="244"/>
      <c r="J21" s="244"/>
      <c r="K21" s="244"/>
      <c r="L21" s="245"/>
      <c r="M21" s="253"/>
      <c r="N21" s="253"/>
      <c r="O21" s="253"/>
      <c r="P21" s="253"/>
      <c r="Q21" s="273">
        <f>D21</f>
        <v>0</v>
      </c>
      <c r="R21" s="253"/>
      <c r="S21" s="253"/>
      <c r="T21" s="253"/>
      <c r="U21" s="253"/>
      <c r="V21" s="253"/>
      <c r="W21" s="253"/>
      <c r="X21" s="253"/>
      <c r="Y21" s="253"/>
      <c r="Z21" s="253"/>
      <c r="AA21" s="253"/>
      <c r="AB21" s="253"/>
      <c r="AC21" s="253"/>
      <c r="AD21" s="253"/>
      <c r="AE21" s="253"/>
      <c r="AF21" s="253"/>
      <c r="AG21" s="253"/>
      <c r="AH21" s="253"/>
      <c r="AI21" s="253"/>
      <c r="AJ21" s="253"/>
    </row>
    <row r="22" spans="1:36" x14ac:dyDescent="0.25">
      <c r="A22" s="265" t="s">
        <v>7</v>
      </c>
      <c r="B22" s="266"/>
      <c r="C22" s="278"/>
      <c r="D22" s="244"/>
      <c r="E22" s="244"/>
      <c r="F22" s="244"/>
      <c r="G22" s="244"/>
      <c r="H22" s="244"/>
      <c r="I22" s="244"/>
      <c r="J22" s="244"/>
      <c r="K22" s="244"/>
      <c r="L22" s="245"/>
      <c r="M22" s="253"/>
      <c r="N22" s="253"/>
      <c r="O22" s="253"/>
      <c r="P22" s="253"/>
      <c r="Q22" s="273">
        <f>D22</f>
        <v>0</v>
      </c>
      <c r="R22" s="253"/>
      <c r="S22" s="253"/>
      <c r="T22" s="253"/>
      <c r="U22" s="253"/>
      <c r="V22" s="253"/>
      <c r="W22" s="253"/>
      <c r="X22" s="253"/>
      <c r="Y22" s="253"/>
      <c r="Z22" s="253"/>
      <c r="AA22" s="253"/>
      <c r="AB22" s="253"/>
      <c r="AC22" s="253"/>
      <c r="AD22" s="253"/>
      <c r="AE22" s="253"/>
      <c r="AF22" s="253"/>
      <c r="AG22" s="253"/>
      <c r="AH22" s="253"/>
      <c r="AI22" s="253"/>
      <c r="AJ22" s="253"/>
    </row>
    <row r="23" spans="1:36" ht="15.75" thickBot="1" x14ac:dyDescent="0.3">
      <c r="A23" s="267" t="s">
        <v>8</v>
      </c>
      <c r="B23" s="268"/>
      <c r="C23" s="279"/>
      <c r="D23" s="247"/>
      <c r="E23" s="247"/>
      <c r="F23" s="247"/>
      <c r="G23" s="247"/>
      <c r="H23" s="247"/>
      <c r="I23" s="247"/>
      <c r="J23" s="247"/>
      <c r="K23" s="247"/>
      <c r="L23" s="248"/>
      <c r="M23" s="253"/>
      <c r="N23" s="253"/>
      <c r="O23" s="253"/>
      <c r="P23" s="253"/>
      <c r="Q23" s="273">
        <f>D23</f>
        <v>0</v>
      </c>
      <c r="R23" s="253"/>
      <c r="S23" s="253"/>
      <c r="T23" s="253"/>
      <c r="U23" s="253"/>
      <c r="V23" s="253"/>
      <c r="W23" s="253"/>
      <c r="X23" s="253"/>
      <c r="Y23" s="253"/>
      <c r="Z23" s="253"/>
      <c r="AA23" s="253"/>
      <c r="AB23" s="253"/>
      <c r="AC23" s="253"/>
      <c r="AD23" s="253"/>
      <c r="AE23" s="253"/>
      <c r="AF23" s="253"/>
      <c r="AG23" s="253"/>
      <c r="AH23" s="253"/>
      <c r="AI23" s="253"/>
      <c r="AJ23" s="253"/>
    </row>
    <row r="24" spans="1:36" x14ac:dyDescent="0.25">
      <c r="A24" s="253"/>
      <c r="B24" s="253"/>
      <c r="C24" s="253"/>
      <c r="D24" s="253"/>
      <c r="E24" s="253"/>
      <c r="F24" s="253"/>
      <c r="G24" s="253"/>
      <c r="H24" s="253"/>
      <c r="I24" s="253"/>
      <c r="J24" s="253"/>
      <c r="K24" s="253"/>
      <c r="L24" s="253"/>
      <c r="M24" s="253"/>
      <c r="N24" s="253"/>
      <c r="O24" s="253"/>
      <c r="P24" s="253"/>
      <c r="Q24" s="273"/>
      <c r="R24" s="253"/>
      <c r="S24" s="253"/>
      <c r="T24" s="253"/>
      <c r="U24" s="253"/>
      <c r="V24" s="253"/>
      <c r="W24" s="253"/>
      <c r="X24" s="253"/>
      <c r="Y24" s="253"/>
      <c r="Z24" s="253"/>
      <c r="AA24" s="253"/>
      <c r="AB24" s="253"/>
      <c r="AC24" s="253"/>
      <c r="AD24" s="253"/>
      <c r="AE24" s="253"/>
      <c r="AF24" s="253"/>
      <c r="AG24" s="253"/>
      <c r="AH24" s="253"/>
      <c r="AI24" s="253"/>
      <c r="AJ24" s="253"/>
    </row>
    <row r="25" spans="1:36" x14ac:dyDescent="0.25">
      <c r="A25" s="253"/>
      <c r="B25" s="253"/>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row>
    <row r="26" spans="1:36" ht="57.75" customHeight="1" x14ac:dyDescent="0.4">
      <c r="A26" s="280" t="s">
        <v>171</v>
      </c>
      <c r="B26" s="281"/>
      <c r="C26" s="281"/>
      <c r="D26" s="281"/>
      <c r="E26" s="281"/>
      <c r="F26" s="281"/>
      <c r="G26" s="282"/>
      <c r="H26" s="282"/>
      <c r="I26" s="282"/>
      <c r="J26" s="282"/>
      <c r="K26" s="282"/>
      <c r="L26" s="282"/>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row>
    <row r="27" spans="1:36" x14ac:dyDescent="0.25">
      <c r="A27" s="253"/>
      <c r="B27" s="253"/>
      <c r="C27" s="253"/>
      <c r="D27" s="253"/>
      <c r="E27" s="253"/>
      <c r="F27" s="253"/>
      <c r="G27" s="253"/>
      <c r="H27" s="253"/>
      <c r="I27" s="253"/>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row>
    <row r="28" spans="1:36" ht="15.75" thickBot="1" x14ac:dyDescent="0.3">
      <c r="A28" s="253"/>
      <c r="B28" s="253"/>
      <c r="C28" s="253"/>
      <c r="D28" s="253"/>
      <c r="E28" s="253"/>
      <c r="F28" s="253"/>
      <c r="G28" s="253"/>
      <c r="H28" s="253"/>
      <c r="I28" s="253"/>
      <c r="J28" s="253"/>
      <c r="K28" s="253"/>
      <c r="L28" s="253"/>
      <c r="M28" s="253"/>
      <c r="N28" s="253"/>
      <c r="O28" s="253"/>
      <c r="P28" s="253"/>
      <c r="Q28" s="253"/>
      <c r="R28" s="253"/>
      <c r="S28" s="253"/>
      <c r="T28" s="253"/>
      <c r="U28" s="253"/>
      <c r="V28" s="253"/>
      <c r="W28" s="253"/>
      <c r="X28" s="253"/>
      <c r="Y28" s="253"/>
      <c r="Z28" s="253"/>
      <c r="AA28" s="253"/>
      <c r="AB28" s="253"/>
      <c r="AC28" s="253"/>
      <c r="AD28" s="253"/>
      <c r="AE28" s="253"/>
      <c r="AF28" s="253"/>
      <c r="AG28" s="253"/>
      <c r="AH28" s="253"/>
      <c r="AI28" s="253"/>
      <c r="AJ28" s="253"/>
    </row>
    <row r="29" spans="1:36" ht="15.75" thickBot="1" x14ac:dyDescent="0.3">
      <c r="A29" s="253"/>
      <c r="B29" s="283" t="s">
        <v>143</v>
      </c>
      <c r="C29" s="284"/>
      <c r="D29" s="284"/>
      <c r="E29" s="284"/>
      <c r="F29" s="284"/>
      <c r="G29" s="284"/>
      <c r="H29" s="285"/>
      <c r="I29" s="286" t="s">
        <v>146</v>
      </c>
      <c r="J29" s="284"/>
      <c r="K29" s="287"/>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row>
    <row r="30" spans="1:36" ht="44.25" customHeight="1" thickTop="1" thickBot="1" x14ac:dyDescent="0.3">
      <c r="A30" s="253"/>
      <c r="B30" s="249" t="s">
        <v>187</v>
      </c>
      <c r="C30" s="250"/>
      <c r="D30" s="250"/>
      <c r="E30" s="250"/>
      <c r="F30" s="250"/>
      <c r="G30" s="250"/>
      <c r="H30" s="251"/>
      <c r="I30" s="288">
        <f>P31</f>
        <v>170605</v>
      </c>
      <c r="J30" s="289"/>
      <c r="K30" s="290"/>
      <c r="L30" s="253"/>
      <c r="M30" s="253"/>
      <c r="N30" s="253"/>
      <c r="O30" s="253"/>
      <c r="P30" s="273" t="str">
        <f>B30</f>
        <v>Stavební materiály obsahující azbest</v>
      </c>
      <c r="Q30" s="253"/>
      <c r="R30" s="253"/>
      <c r="S30" s="253"/>
      <c r="T30" s="253"/>
      <c r="U30" s="253"/>
      <c r="V30" s="253"/>
      <c r="W30" s="253"/>
      <c r="X30" s="253"/>
      <c r="Y30" s="253"/>
      <c r="Z30" s="253"/>
      <c r="AA30" s="253"/>
      <c r="AB30" s="253"/>
      <c r="AC30" s="253"/>
      <c r="AD30" s="253"/>
      <c r="AE30" s="253"/>
      <c r="AF30" s="253"/>
      <c r="AG30" s="253"/>
      <c r="AH30" s="253"/>
      <c r="AI30" s="253"/>
      <c r="AJ30" s="253"/>
    </row>
    <row r="31" spans="1:36" x14ac:dyDescent="0.25">
      <c r="A31" s="253"/>
      <c r="B31" s="253"/>
      <c r="C31" s="253"/>
      <c r="D31" s="253"/>
      <c r="E31" s="253"/>
      <c r="F31" s="253"/>
      <c r="G31" s="253"/>
      <c r="H31" s="253"/>
      <c r="I31" s="253"/>
      <c r="J31" s="253"/>
      <c r="K31" s="253"/>
      <c r="L31" s="253"/>
      <c r="M31" s="253"/>
      <c r="N31" s="253"/>
      <c r="O31" s="253"/>
      <c r="P31" s="273">
        <f>INDEX(P42:Q96,S41-41,2)</f>
        <v>170605</v>
      </c>
      <c r="Q31" s="253"/>
      <c r="R31" s="253"/>
      <c r="S31" s="253"/>
      <c r="T31" s="253"/>
      <c r="U31" s="253"/>
      <c r="V31" s="253"/>
      <c r="W31" s="253"/>
      <c r="X31" s="253"/>
      <c r="Y31" s="253"/>
      <c r="Z31" s="253"/>
      <c r="AA31" s="253"/>
      <c r="AB31" s="253"/>
      <c r="AC31" s="253"/>
      <c r="AD31" s="253"/>
      <c r="AE31" s="253"/>
      <c r="AF31" s="253"/>
      <c r="AG31" s="253"/>
      <c r="AH31" s="253"/>
      <c r="AI31" s="253"/>
      <c r="AJ31" s="253"/>
    </row>
    <row r="32" spans="1:36" ht="21" x14ac:dyDescent="0.35">
      <c r="A32" s="253"/>
      <c r="B32" s="291" t="str">
        <f>IF(I30=191212,"U odpadu skupiny 19 je nutné popsat podíl skupin 20, 15 01 a 17"," ")</f>
        <v xml:space="preserve"> </v>
      </c>
      <c r="C32" s="291"/>
      <c r="D32" s="291"/>
      <c r="E32" s="291"/>
      <c r="F32" s="291"/>
      <c r="G32" s="291"/>
      <c r="H32" s="291"/>
      <c r="I32" s="291"/>
      <c r="J32" s="291"/>
      <c r="K32" s="291"/>
      <c r="L32" s="292"/>
      <c r="M32" s="292"/>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row>
    <row r="33" spans="1:36" ht="15.75" x14ac:dyDescent="0.25">
      <c r="A33" s="253"/>
      <c r="B33" s="253"/>
      <c r="C33" s="293" t="str">
        <f>IF($I$30=191212,"podíl skupin 20"," ")</f>
        <v xml:space="preserve"> </v>
      </c>
      <c r="D33" s="293"/>
      <c r="E33" s="253"/>
      <c r="F33" s="252" t="str">
        <f>IF($I$30=191212,25,"")</f>
        <v/>
      </c>
      <c r="G33" s="253" t="str">
        <f>IF($I$30=191212,"%"," ")</f>
        <v xml:space="preserve"> </v>
      </c>
      <c r="H33" s="253" t="str">
        <f>IF($I$30=191212,"komunální odpady"," ")</f>
        <v xml:space="preserve"> </v>
      </c>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row>
    <row r="34" spans="1:36" ht="15.75" x14ac:dyDescent="0.25">
      <c r="A34" s="253"/>
      <c r="B34" s="253"/>
      <c r="C34" s="293" t="str">
        <f>IF($I$30=191212,"podíl skupin 15 01"," ")</f>
        <v xml:space="preserve"> </v>
      </c>
      <c r="D34" s="293"/>
      <c r="E34" s="253"/>
      <c r="F34" s="252" t="str">
        <f>IF($I$30=191212,15,"")</f>
        <v/>
      </c>
      <c r="G34" s="253" t="str">
        <f>IF($I$30=191212,"%"," ")</f>
        <v xml:space="preserve"> </v>
      </c>
      <c r="H34" s="253" t="str">
        <f>IF($I$30=191212,"obalové materiály, odpady"," ")</f>
        <v xml:space="preserve"> </v>
      </c>
      <c r="I34" s="253"/>
      <c r="J34" s="253"/>
      <c r="K34" s="253"/>
      <c r="L34" s="253"/>
      <c r="M34" s="270"/>
      <c r="N34" s="270"/>
      <c r="O34" s="270"/>
      <c r="P34" s="270"/>
      <c r="Q34" s="270"/>
      <c r="R34" s="253"/>
      <c r="S34" s="272"/>
      <c r="T34" s="272"/>
      <c r="U34" s="253"/>
      <c r="V34" s="253"/>
      <c r="W34" s="253"/>
      <c r="X34" s="253"/>
      <c r="Y34" s="253"/>
      <c r="Z34" s="253"/>
      <c r="AA34" s="253"/>
      <c r="AB34" s="253"/>
      <c r="AC34" s="253"/>
      <c r="AD34" s="253"/>
      <c r="AE34" s="253"/>
      <c r="AF34" s="253"/>
      <c r="AG34" s="253"/>
      <c r="AH34" s="253"/>
      <c r="AI34" s="253"/>
      <c r="AJ34" s="253"/>
    </row>
    <row r="35" spans="1:36" ht="15.75" x14ac:dyDescent="0.25">
      <c r="A35" s="253"/>
      <c r="B35" s="253"/>
      <c r="C35" s="293" t="str">
        <f>IF($I$30=191212,"podíl skupin 17"," ")</f>
        <v xml:space="preserve"> </v>
      </c>
      <c r="D35" s="293"/>
      <c r="E35" s="253"/>
      <c r="F35" s="252" t="str">
        <f>IF($I$30=191212,60,"")</f>
        <v/>
      </c>
      <c r="G35" s="253" t="str">
        <f>IF($I$30=191212,"%"," ")</f>
        <v xml:space="preserve"> </v>
      </c>
      <c r="H35" s="253" t="str">
        <f>IF($I$30=191212,"stavební odpady"," ")</f>
        <v xml:space="preserve"> </v>
      </c>
      <c r="I35" s="253"/>
      <c r="J35" s="253"/>
      <c r="K35" s="253"/>
      <c r="L35" s="253"/>
      <c r="M35" s="253"/>
      <c r="N35" s="253"/>
      <c r="O35" s="253"/>
      <c r="P35" s="253"/>
      <c r="Q35" s="253"/>
      <c r="R35" s="253"/>
      <c r="S35" s="272"/>
      <c r="T35" s="272"/>
      <c r="U35" s="253"/>
      <c r="V35" s="253"/>
      <c r="W35" s="253"/>
      <c r="X35" s="253"/>
      <c r="Y35" s="253"/>
      <c r="Z35" s="253"/>
      <c r="AA35" s="253"/>
      <c r="AB35" s="253"/>
      <c r="AC35" s="253"/>
      <c r="AD35" s="253"/>
      <c r="AE35" s="253"/>
      <c r="AF35" s="253"/>
      <c r="AG35" s="253"/>
      <c r="AH35" s="253"/>
      <c r="AI35" s="253"/>
      <c r="AJ35" s="253"/>
    </row>
    <row r="36" spans="1:36" x14ac:dyDescent="0.25">
      <c r="A36" s="253"/>
      <c r="B36" s="253"/>
      <c r="C36" s="253"/>
      <c r="D36" s="253"/>
      <c r="E36" s="253"/>
      <c r="F36" s="253"/>
      <c r="G36" s="253"/>
      <c r="H36" s="253"/>
      <c r="I36" s="253"/>
      <c r="J36" s="253"/>
      <c r="K36" s="253"/>
      <c r="L36" s="253"/>
      <c r="M36" s="253"/>
      <c r="N36" s="253"/>
      <c r="O36" s="253"/>
      <c r="P36" s="253"/>
      <c r="Q36" s="253"/>
      <c r="R36" s="253"/>
      <c r="S36" s="253"/>
      <c r="T36" s="253"/>
      <c r="U36" s="253"/>
      <c r="V36" s="253"/>
      <c r="W36" s="253"/>
      <c r="X36" s="253"/>
      <c r="Y36" s="253"/>
      <c r="Z36" s="253"/>
      <c r="AA36" s="253"/>
      <c r="AB36" s="253"/>
      <c r="AC36" s="253"/>
      <c r="AD36" s="253"/>
      <c r="AE36" s="253"/>
      <c r="AF36" s="253"/>
      <c r="AG36" s="253"/>
      <c r="AH36" s="253"/>
      <c r="AI36" s="253"/>
      <c r="AJ36" s="253"/>
    </row>
    <row r="37" spans="1:36" x14ac:dyDescent="0.25">
      <c r="A37" s="253"/>
      <c r="B37" s="253"/>
      <c r="C37" s="253"/>
      <c r="D37" s="253"/>
      <c r="E37" s="253"/>
      <c r="F37" s="253"/>
      <c r="G37" s="253"/>
      <c r="H37" s="253"/>
      <c r="I37" s="253"/>
      <c r="J37" s="253"/>
      <c r="K37" s="253"/>
      <c r="L37" s="253"/>
      <c r="M37" s="253"/>
      <c r="N37" s="253"/>
      <c r="O37" s="253"/>
      <c r="P37" s="253"/>
      <c r="Q37" s="253"/>
      <c r="R37" s="253"/>
      <c r="S37" s="253"/>
      <c r="T37" s="253"/>
      <c r="U37" s="253"/>
      <c r="V37" s="253"/>
      <c r="W37" s="253"/>
      <c r="X37" s="253"/>
      <c r="Y37" s="253"/>
      <c r="Z37" s="253"/>
      <c r="AA37" s="253"/>
      <c r="AB37" s="253"/>
      <c r="AC37" s="253"/>
      <c r="AD37" s="253"/>
      <c r="AE37" s="253"/>
      <c r="AF37" s="253"/>
      <c r="AG37" s="253"/>
      <c r="AH37" s="253"/>
      <c r="AI37" s="253"/>
      <c r="AJ37" s="253"/>
    </row>
    <row r="38" spans="1:36" x14ac:dyDescent="0.25">
      <c r="A38" s="294" t="s">
        <v>144</v>
      </c>
      <c r="B38" s="295"/>
      <c r="C38" s="295"/>
      <c r="D38" s="295"/>
      <c r="E38" s="295"/>
      <c r="F38" s="295"/>
      <c r="G38" s="295"/>
      <c r="H38" s="295"/>
      <c r="I38" s="294" t="s">
        <v>71</v>
      </c>
      <c r="J38" s="295"/>
      <c r="K38" s="253"/>
      <c r="L38" s="296"/>
      <c r="M38" s="295"/>
      <c r="N38" s="253"/>
      <c r="O38" s="253"/>
      <c r="P38" s="253"/>
      <c r="Q38" s="253"/>
      <c r="R38" s="253"/>
      <c r="S38" s="253"/>
      <c r="T38" s="253"/>
      <c r="U38" s="253"/>
      <c r="V38" s="253"/>
      <c r="W38" s="253"/>
      <c r="X38" s="253"/>
      <c r="Y38" s="253"/>
      <c r="Z38" s="253"/>
      <c r="AA38" s="253"/>
      <c r="AB38" s="253"/>
      <c r="AC38" s="253"/>
      <c r="AD38" s="253"/>
      <c r="AE38" s="253"/>
      <c r="AF38" s="253"/>
      <c r="AG38" s="253"/>
      <c r="AH38" s="253"/>
      <c r="AI38" s="253"/>
      <c r="AJ38" s="253"/>
    </row>
    <row r="39" spans="1:36" x14ac:dyDescent="0.25">
      <c r="A39" s="294" t="s">
        <v>74</v>
      </c>
      <c r="B39" s="295"/>
      <c r="C39" s="295"/>
      <c r="D39" s="295"/>
      <c r="E39" s="295"/>
      <c r="F39" s="295"/>
      <c r="G39" s="295"/>
      <c r="H39" s="295"/>
      <c r="I39" s="294" t="s">
        <v>73</v>
      </c>
      <c r="J39" s="295"/>
      <c r="K39" s="294" t="s">
        <v>70</v>
      </c>
      <c r="L39" s="295"/>
      <c r="M39" s="295"/>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53"/>
    </row>
    <row r="40" spans="1:36" ht="15.75" thickBot="1" x14ac:dyDescent="0.3">
      <c r="A40" s="253"/>
      <c r="B40" s="253"/>
      <c r="C40" s="253"/>
      <c r="D40" s="253"/>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row>
    <row r="41" spans="1:36" ht="15.75" thickBot="1" x14ac:dyDescent="0.3">
      <c r="A41" s="253"/>
      <c r="B41" s="297" t="s">
        <v>145</v>
      </c>
      <c r="C41" s="298"/>
      <c r="D41" s="298" t="s">
        <v>143</v>
      </c>
      <c r="E41" s="298"/>
      <c r="F41" s="298"/>
      <c r="G41" s="298"/>
      <c r="H41" s="298"/>
      <c r="I41" s="298"/>
      <c r="J41" s="298"/>
      <c r="K41" s="298"/>
      <c r="L41" s="299"/>
      <c r="M41" s="253"/>
      <c r="N41" s="253"/>
      <c r="O41" s="253"/>
      <c r="P41" s="253"/>
      <c r="Q41" s="253"/>
      <c r="R41" s="253"/>
      <c r="S41" s="253">
        <f>SUM(S42:S237)</f>
        <v>60</v>
      </c>
      <c r="T41" s="253"/>
      <c r="U41" s="253"/>
      <c r="V41" s="253"/>
      <c r="W41" s="253"/>
      <c r="X41" s="253"/>
      <c r="Y41" s="253"/>
      <c r="Z41" s="253"/>
      <c r="AA41" s="253"/>
      <c r="AB41" s="253"/>
      <c r="AC41" s="253"/>
      <c r="AD41" s="253"/>
      <c r="AE41" s="253"/>
      <c r="AF41" s="253"/>
      <c r="AG41" s="253"/>
      <c r="AH41" s="253"/>
      <c r="AI41" s="253"/>
      <c r="AJ41" s="253"/>
    </row>
    <row r="42" spans="1:36" ht="15.75" thickTop="1" x14ac:dyDescent="0.25">
      <c r="A42" s="253"/>
      <c r="B42" s="300">
        <f>'ZPO výpočet'!AZ69</f>
        <v>100903</v>
      </c>
      <c r="C42" s="301"/>
      <c r="D42" s="302" t="str">
        <f>'ZPO výpočet'!BA69</f>
        <v>Pecní struska</v>
      </c>
      <c r="E42" s="302"/>
      <c r="F42" s="302"/>
      <c r="G42" s="302"/>
      <c r="H42" s="302"/>
      <c r="I42" s="302"/>
      <c r="J42" s="302"/>
      <c r="K42" s="302"/>
      <c r="L42" s="303"/>
      <c r="M42" s="253"/>
      <c r="N42" s="253"/>
      <c r="O42" s="253"/>
      <c r="P42" s="273" t="str">
        <f t="shared" ref="P42:P73" si="0">D42</f>
        <v>Pecní struska</v>
      </c>
      <c r="Q42" s="304">
        <f t="shared" ref="Q42:Q73" si="1">B42</f>
        <v>100903</v>
      </c>
      <c r="R42" s="253">
        <f>IF($B$30=P42,1,0)</f>
        <v>0</v>
      </c>
      <c r="S42" s="253">
        <f>IF(R42=1,ROW(U42),0)</f>
        <v>0</v>
      </c>
      <c r="T42" s="253"/>
      <c r="U42" s="253"/>
      <c r="V42" s="253"/>
      <c r="W42" s="253"/>
      <c r="X42" s="253"/>
      <c r="Y42" s="253"/>
      <c r="Z42" s="253"/>
      <c r="AA42" s="253"/>
      <c r="AB42" s="253"/>
      <c r="AC42" s="253"/>
      <c r="AD42" s="253"/>
      <c r="AE42" s="253"/>
      <c r="AF42" s="253"/>
      <c r="AG42" s="253"/>
      <c r="AH42" s="253"/>
      <c r="AI42" s="253"/>
      <c r="AJ42" s="253"/>
    </row>
    <row r="43" spans="1:36" x14ac:dyDescent="0.25">
      <c r="A43" s="253"/>
      <c r="B43" s="300">
        <f>'ZPO výpočet'!AZ70</f>
        <v>120121</v>
      </c>
      <c r="C43" s="301"/>
      <c r="D43" s="302" t="str">
        <f>'ZPO výpočet'!BA70</f>
        <v>Upotřebené brusné nástroje a brusné materiály neuvedené pod číslem 120120</v>
      </c>
      <c r="E43" s="302"/>
      <c r="F43" s="302"/>
      <c r="G43" s="302"/>
      <c r="H43" s="302"/>
      <c r="I43" s="302"/>
      <c r="J43" s="302"/>
      <c r="K43" s="302"/>
      <c r="L43" s="303"/>
      <c r="M43" s="253"/>
      <c r="N43" s="253"/>
      <c r="O43" s="253"/>
      <c r="P43" s="273" t="str">
        <f t="shared" si="0"/>
        <v>Upotřebené brusné nástroje a brusné materiály neuvedené pod číslem 120120</v>
      </c>
      <c r="Q43" s="304">
        <f t="shared" si="1"/>
        <v>120121</v>
      </c>
      <c r="R43" s="253">
        <f t="shared" ref="R43:R96" si="2">IF($B$30=P43,1,0)</f>
        <v>0</v>
      </c>
      <c r="S43" s="253">
        <f t="shared" ref="S43:S96" si="3">IF(R43=1,ROW(U43),0)</f>
        <v>0</v>
      </c>
      <c r="T43" s="253"/>
      <c r="U43" s="253"/>
      <c r="V43" s="253"/>
      <c r="W43" s="253"/>
      <c r="X43" s="253"/>
      <c r="Y43" s="253"/>
      <c r="Z43" s="253"/>
      <c r="AA43" s="253"/>
      <c r="AB43" s="253"/>
      <c r="AC43" s="253"/>
      <c r="AD43" s="253"/>
      <c r="AE43" s="253"/>
      <c r="AF43" s="253"/>
      <c r="AG43" s="253"/>
      <c r="AH43" s="253"/>
      <c r="AI43" s="253"/>
      <c r="AJ43" s="253"/>
    </row>
    <row r="44" spans="1:36" x14ac:dyDescent="0.25">
      <c r="A44" s="253"/>
      <c r="B44" s="300">
        <f>'ZPO výpočet'!AZ71</f>
        <v>150102</v>
      </c>
      <c r="C44" s="301"/>
      <c r="D44" s="302" t="str">
        <f>'ZPO výpočet'!BA71</f>
        <v>Plastové obaly</v>
      </c>
      <c r="E44" s="302"/>
      <c r="F44" s="302"/>
      <c r="G44" s="302"/>
      <c r="H44" s="302"/>
      <c r="I44" s="302"/>
      <c r="J44" s="302"/>
      <c r="K44" s="302"/>
      <c r="L44" s="303"/>
      <c r="M44" s="253"/>
      <c r="N44" s="253"/>
      <c r="O44" s="253"/>
      <c r="P44" s="273" t="str">
        <f t="shared" si="0"/>
        <v>Plastové obaly</v>
      </c>
      <c r="Q44" s="304">
        <f t="shared" si="1"/>
        <v>150102</v>
      </c>
      <c r="R44" s="253">
        <f t="shared" si="2"/>
        <v>0</v>
      </c>
      <c r="S44" s="253">
        <f t="shared" si="3"/>
        <v>0</v>
      </c>
      <c r="T44" s="253"/>
      <c r="U44" s="253"/>
      <c r="V44" s="253"/>
      <c r="W44" s="253"/>
      <c r="X44" s="253"/>
      <c r="Y44" s="253"/>
      <c r="Z44" s="253"/>
      <c r="AA44" s="253"/>
      <c r="AB44" s="253"/>
      <c r="AC44" s="253"/>
      <c r="AD44" s="253"/>
      <c r="AE44" s="253"/>
      <c r="AF44" s="253"/>
      <c r="AG44" s="253"/>
      <c r="AH44" s="253"/>
      <c r="AI44" s="253"/>
      <c r="AJ44" s="253"/>
    </row>
    <row r="45" spans="1:36" ht="15" customHeight="1" x14ac:dyDescent="0.25">
      <c r="A45" s="253"/>
      <c r="B45" s="300">
        <f>'ZPO výpočet'!AZ72</f>
        <v>150106</v>
      </c>
      <c r="C45" s="301"/>
      <c r="D45" s="302" t="str">
        <f>'ZPO výpočet'!BA72</f>
        <v>Směsné obaly</v>
      </c>
      <c r="E45" s="302"/>
      <c r="F45" s="302"/>
      <c r="G45" s="302"/>
      <c r="H45" s="302"/>
      <c r="I45" s="302"/>
      <c r="J45" s="302"/>
      <c r="K45" s="302"/>
      <c r="L45" s="303"/>
      <c r="M45" s="253"/>
      <c r="N45" s="253"/>
      <c r="O45" s="253"/>
      <c r="P45" s="273" t="str">
        <f t="shared" si="0"/>
        <v>Směsné obaly</v>
      </c>
      <c r="Q45" s="304">
        <f t="shared" si="1"/>
        <v>150106</v>
      </c>
      <c r="R45" s="253">
        <f t="shared" si="2"/>
        <v>0</v>
      </c>
      <c r="S45" s="253">
        <f t="shared" si="3"/>
        <v>0</v>
      </c>
      <c r="T45" s="253"/>
      <c r="U45" s="253"/>
      <c r="V45" s="253"/>
      <c r="W45" s="253"/>
      <c r="X45" s="253"/>
      <c r="Y45" s="253"/>
      <c r="Z45" s="253"/>
      <c r="AA45" s="253"/>
      <c r="AB45" s="253"/>
      <c r="AC45" s="253"/>
      <c r="AD45" s="253"/>
      <c r="AE45" s="253"/>
      <c r="AF45" s="253"/>
      <c r="AG45" s="253"/>
      <c r="AH45" s="253"/>
      <c r="AI45" s="253"/>
      <c r="AJ45" s="253"/>
    </row>
    <row r="46" spans="1:36" ht="15" customHeight="1" x14ac:dyDescent="0.25">
      <c r="A46" s="253"/>
      <c r="B46" s="300">
        <f>'ZPO výpočet'!AZ73</f>
        <v>150203</v>
      </c>
      <c r="C46" s="301"/>
      <c r="D46" s="302" t="str">
        <f>'ZPO výpočet'!BA73</f>
        <v>Absorpční činidla, filtrační materiály, čistící tkaniny a ochranné oděvy neuvedené pod číslem 150202</v>
      </c>
      <c r="E46" s="302"/>
      <c r="F46" s="302"/>
      <c r="G46" s="302"/>
      <c r="H46" s="302"/>
      <c r="I46" s="302"/>
      <c r="J46" s="302"/>
      <c r="K46" s="302"/>
      <c r="L46" s="303"/>
      <c r="M46" s="253"/>
      <c r="N46" s="253"/>
      <c r="O46" s="253"/>
      <c r="P46" s="273" t="str">
        <f t="shared" si="0"/>
        <v>Absorpční činidla, filtrační materiály, čistící tkaniny a ochranné oděvy neuvedené pod číslem 150202</v>
      </c>
      <c r="Q46" s="304">
        <f t="shared" si="1"/>
        <v>150203</v>
      </c>
      <c r="R46" s="253">
        <f t="shared" si="2"/>
        <v>0</v>
      </c>
      <c r="S46" s="253">
        <f t="shared" si="3"/>
        <v>0</v>
      </c>
      <c r="T46" s="253"/>
      <c r="U46" s="253"/>
      <c r="V46" s="253"/>
      <c r="W46" s="253"/>
      <c r="X46" s="253"/>
      <c r="Y46" s="253"/>
      <c r="Z46" s="253"/>
      <c r="AA46" s="253"/>
      <c r="AB46" s="253"/>
      <c r="AC46" s="253"/>
      <c r="AD46" s="253"/>
      <c r="AE46" s="253"/>
      <c r="AF46" s="253"/>
      <c r="AG46" s="253"/>
      <c r="AH46" s="253"/>
      <c r="AI46" s="253"/>
      <c r="AJ46" s="253"/>
    </row>
    <row r="47" spans="1:36" ht="15" customHeight="1" x14ac:dyDescent="0.25">
      <c r="A47" s="253"/>
      <c r="B47" s="300">
        <f>'ZPO výpočet'!AZ74</f>
        <v>160119</v>
      </c>
      <c r="C47" s="301"/>
      <c r="D47" s="302" t="str">
        <f>'ZPO výpočet'!BA74</f>
        <v>Plasty (z autovraků)</v>
      </c>
      <c r="E47" s="302"/>
      <c r="F47" s="302"/>
      <c r="G47" s="302"/>
      <c r="H47" s="302"/>
      <c r="I47" s="302"/>
      <c r="J47" s="302"/>
      <c r="K47" s="302"/>
      <c r="L47" s="303"/>
      <c r="M47" s="253"/>
      <c r="N47" s="253"/>
      <c r="O47" s="253"/>
      <c r="P47" s="273" t="str">
        <f t="shared" si="0"/>
        <v>Plasty (z autovraků)</v>
      </c>
      <c r="Q47" s="304">
        <f t="shared" si="1"/>
        <v>160119</v>
      </c>
      <c r="R47" s="253">
        <f t="shared" si="2"/>
        <v>0</v>
      </c>
      <c r="S47" s="253">
        <f t="shared" si="3"/>
        <v>0</v>
      </c>
      <c r="T47" s="253"/>
      <c r="U47" s="253"/>
      <c r="V47" s="253"/>
      <c r="W47" s="253"/>
      <c r="X47" s="253"/>
      <c r="Y47" s="253"/>
      <c r="Z47" s="253"/>
      <c r="AA47" s="253"/>
      <c r="AB47" s="253"/>
      <c r="AC47" s="253"/>
      <c r="AD47" s="253"/>
      <c r="AE47" s="253"/>
      <c r="AF47" s="253"/>
      <c r="AG47" s="253"/>
      <c r="AH47" s="253"/>
      <c r="AI47" s="253"/>
      <c r="AJ47" s="253"/>
    </row>
    <row r="48" spans="1:36" ht="15" customHeight="1" x14ac:dyDescent="0.25">
      <c r="A48" s="253"/>
      <c r="B48" s="300">
        <f>'ZPO výpočet'!AZ75</f>
        <v>160120</v>
      </c>
      <c r="C48" s="301"/>
      <c r="D48" s="302" t="str">
        <f>'ZPO výpočet'!BA75</f>
        <v>Sklo (autosklo, z autovraků)</v>
      </c>
      <c r="E48" s="302"/>
      <c r="F48" s="302"/>
      <c r="G48" s="302"/>
      <c r="H48" s="302"/>
      <c r="I48" s="302"/>
      <c r="J48" s="302"/>
      <c r="K48" s="302"/>
      <c r="L48" s="303"/>
      <c r="M48" s="253"/>
      <c r="N48" s="253"/>
      <c r="O48" s="253"/>
      <c r="P48" s="273" t="str">
        <f t="shared" si="0"/>
        <v>Sklo (autosklo, z autovraků)</v>
      </c>
      <c r="Q48" s="304">
        <f t="shared" si="1"/>
        <v>160120</v>
      </c>
      <c r="R48" s="253">
        <f t="shared" si="2"/>
        <v>0</v>
      </c>
      <c r="S48" s="253">
        <f t="shared" si="3"/>
        <v>0</v>
      </c>
      <c r="T48" s="253"/>
      <c r="U48" s="253"/>
      <c r="V48" s="253"/>
      <c r="W48" s="253"/>
      <c r="X48" s="253"/>
      <c r="Y48" s="253"/>
      <c r="Z48" s="253"/>
      <c r="AA48" s="253"/>
      <c r="AB48" s="253"/>
      <c r="AC48" s="253"/>
      <c r="AD48" s="253"/>
      <c r="AE48" s="253"/>
      <c r="AF48" s="253"/>
      <c r="AG48" s="253"/>
      <c r="AH48" s="253"/>
      <c r="AI48" s="253"/>
      <c r="AJ48" s="253"/>
    </row>
    <row r="49" spans="1:36" x14ac:dyDescent="0.25">
      <c r="A49" s="253"/>
      <c r="B49" s="300">
        <f>'ZPO výpočet'!AZ76</f>
        <v>161104</v>
      </c>
      <c r="C49" s="301"/>
      <c r="D49" s="302" t="str">
        <f>'ZPO výpočet'!BA76</f>
        <v>Jiné vyzdívky a žáruvzdorné materiály z metalurgických procesů neuvedené pod číslem 161103</v>
      </c>
      <c r="E49" s="302"/>
      <c r="F49" s="302"/>
      <c r="G49" s="302"/>
      <c r="H49" s="302"/>
      <c r="I49" s="302"/>
      <c r="J49" s="302"/>
      <c r="K49" s="302"/>
      <c r="L49" s="303"/>
      <c r="M49" s="253"/>
      <c r="N49" s="253"/>
      <c r="O49" s="253"/>
      <c r="P49" s="273" t="str">
        <f t="shared" si="0"/>
        <v>Jiné vyzdívky a žáruvzdorné materiály z metalurgických procesů neuvedené pod číslem 161103</v>
      </c>
      <c r="Q49" s="304">
        <f t="shared" si="1"/>
        <v>161104</v>
      </c>
      <c r="R49" s="253">
        <f t="shared" si="2"/>
        <v>0</v>
      </c>
      <c r="S49" s="253">
        <f t="shared" si="3"/>
        <v>0</v>
      </c>
      <c r="T49" s="253"/>
      <c r="U49" s="253"/>
      <c r="V49" s="253"/>
      <c r="W49" s="253"/>
      <c r="X49" s="253"/>
      <c r="Y49" s="253"/>
      <c r="Z49" s="253"/>
      <c r="AA49" s="253"/>
      <c r="AB49" s="253"/>
      <c r="AC49" s="253"/>
      <c r="AD49" s="253"/>
      <c r="AE49" s="253"/>
      <c r="AF49" s="253"/>
      <c r="AG49" s="253"/>
      <c r="AH49" s="253"/>
      <c r="AI49" s="253"/>
      <c r="AJ49" s="253"/>
    </row>
    <row r="50" spans="1:36" x14ac:dyDescent="0.25">
      <c r="A50" s="253"/>
      <c r="B50" s="300">
        <f>'ZPO výpočet'!AZ77</f>
        <v>170101</v>
      </c>
      <c r="C50" s="301"/>
      <c r="D50" s="302" t="str">
        <f>'ZPO výpočet'!BA77</f>
        <v>Beton - vhodné pro TZS</v>
      </c>
      <c r="E50" s="302"/>
      <c r="F50" s="302"/>
      <c r="G50" s="302"/>
      <c r="H50" s="302"/>
      <c r="I50" s="302"/>
      <c r="J50" s="302"/>
      <c r="K50" s="302"/>
      <c r="L50" s="303"/>
      <c r="M50" s="253"/>
      <c r="N50" s="253"/>
      <c r="O50" s="253"/>
      <c r="P50" s="273" t="str">
        <f t="shared" si="0"/>
        <v>Beton - vhodné pro TZS</v>
      </c>
      <c r="Q50" s="304">
        <f t="shared" si="1"/>
        <v>170101</v>
      </c>
      <c r="R50" s="253">
        <f t="shared" si="2"/>
        <v>0</v>
      </c>
      <c r="S50" s="253">
        <f t="shared" si="3"/>
        <v>0</v>
      </c>
      <c r="T50" s="253"/>
      <c r="U50" s="253"/>
      <c r="V50" s="253"/>
      <c r="W50" s="253"/>
      <c r="X50" s="253"/>
      <c r="Y50" s="253"/>
      <c r="Z50" s="253"/>
      <c r="AA50" s="253"/>
      <c r="AB50" s="253"/>
      <c r="AC50" s="253"/>
      <c r="AD50" s="253"/>
      <c r="AE50" s="253"/>
      <c r="AF50" s="253"/>
      <c r="AG50" s="253"/>
      <c r="AH50" s="253"/>
      <c r="AI50" s="253"/>
      <c r="AJ50" s="253"/>
    </row>
    <row r="51" spans="1:36" x14ac:dyDescent="0.25">
      <c r="A51" s="253"/>
      <c r="B51" s="300">
        <f>'ZPO výpočet'!AZ78</f>
        <v>170101</v>
      </c>
      <c r="C51" s="301"/>
      <c r="D51" s="302" t="str">
        <f>'ZPO výpočet'!BA78</f>
        <v>Beton - nevhodné pro TZS</v>
      </c>
      <c r="E51" s="302"/>
      <c r="F51" s="302"/>
      <c r="G51" s="302"/>
      <c r="H51" s="302"/>
      <c r="I51" s="302"/>
      <c r="J51" s="302"/>
      <c r="K51" s="302"/>
      <c r="L51" s="303"/>
      <c r="M51" s="253"/>
      <c r="N51" s="253"/>
      <c r="O51" s="253"/>
      <c r="P51" s="273" t="str">
        <f t="shared" si="0"/>
        <v>Beton - nevhodné pro TZS</v>
      </c>
      <c r="Q51" s="304">
        <f t="shared" si="1"/>
        <v>170101</v>
      </c>
      <c r="R51" s="253">
        <f t="shared" si="2"/>
        <v>0</v>
      </c>
      <c r="S51" s="253">
        <f t="shared" si="3"/>
        <v>0</v>
      </c>
      <c r="T51" s="253"/>
      <c r="U51" s="253"/>
      <c r="V51" s="253"/>
      <c r="W51" s="253"/>
      <c r="X51" s="253"/>
      <c r="Y51" s="253"/>
      <c r="Z51" s="253"/>
      <c r="AA51" s="253"/>
      <c r="AB51" s="253"/>
      <c r="AC51" s="253"/>
      <c r="AD51" s="253"/>
      <c r="AE51" s="253"/>
      <c r="AF51" s="253"/>
      <c r="AG51" s="253"/>
      <c r="AH51" s="253"/>
      <c r="AI51" s="253"/>
      <c r="AJ51" s="253"/>
    </row>
    <row r="52" spans="1:36" x14ac:dyDescent="0.25">
      <c r="A52" s="253"/>
      <c r="B52" s="300">
        <f>'ZPO výpočet'!AZ79</f>
        <v>170102</v>
      </c>
      <c r="C52" s="301"/>
      <c r="D52" s="302" t="str">
        <f>'ZPO výpočet'!BA79</f>
        <v>Cihly</v>
      </c>
      <c r="E52" s="302"/>
      <c r="F52" s="302"/>
      <c r="G52" s="302"/>
      <c r="H52" s="302"/>
      <c r="I52" s="302"/>
      <c r="J52" s="302"/>
      <c r="K52" s="302"/>
      <c r="L52" s="303"/>
      <c r="M52" s="253"/>
      <c r="N52" s="253"/>
      <c r="O52" s="253"/>
      <c r="P52" s="273" t="str">
        <f t="shared" si="0"/>
        <v>Cihly</v>
      </c>
      <c r="Q52" s="304">
        <f t="shared" si="1"/>
        <v>170102</v>
      </c>
      <c r="R52" s="253">
        <f t="shared" si="2"/>
        <v>0</v>
      </c>
      <c r="S52" s="253">
        <f t="shared" si="3"/>
        <v>0</v>
      </c>
      <c r="T52" s="253"/>
      <c r="U52" s="253"/>
      <c r="V52" s="253"/>
      <c r="W52" s="253"/>
      <c r="X52" s="253"/>
      <c r="Y52" s="253"/>
      <c r="Z52" s="253"/>
      <c r="AA52" s="253"/>
      <c r="AB52" s="253"/>
      <c r="AC52" s="253"/>
      <c r="AD52" s="253"/>
      <c r="AE52" s="253"/>
      <c r="AF52" s="253"/>
      <c r="AG52" s="253"/>
      <c r="AH52" s="253"/>
      <c r="AI52" s="253"/>
      <c r="AJ52" s="253"/>
    </row>
    <row r="53" spans="1:36" ht="15" customHeight="1" x14ac:dyDescent="0.25">
      <c r="A53" s="253"/>
      <c r="B53" s="300">
        <f>'ZPO výpočet'!AZ80</f>
        <v>170103</v>
      </c>
      <c r="C53" s="301"/>
      <c r="D53" s="302" t="str">
        <f>'ZPO výpočet'!BA80</f>
        <v>Tašky a keramické výrobky</v>
      </c>
      <c r="E53" s="302"/>
      <c r="F53" s="302"/>
      <c r="G53" s="302"/>
      <c r="H53" s="302"/>
      <c r="I53" s="302"/>
      <c r="J53" s="302"/>
      <c r="K53" s="302"/>
      <c r="L53" s="303"/>
      <c r="M53" s="253"/>
      <c r="N53" s="253"/>
      <c r="O53" s="253"/>
      <c r="P53" s="273" t="str">
        <f t="shared" si="0"/>
        <v>Tašky a keramické výrobky</v>
      </c>
      <c r="Q53" s="304">
        <f t="shared" si="1"/>
        <v>170103</v>
      </c>
      <c r="R53" s="253">
        <f t="shared" si="2"/>
        <v>0</v>
      </c>
      <c r="S53" s="253">
        <f t="shared" si="3"/>
        <v>0</v>
      </c>
      <c r="T53" s="253"/>
      <c r="U53" s="253"/>
      <c r="V53" s="253"/>
      <c r="W53" s="253"/>
      <c r="X53" s="253"/>
      <c r="Y53" s="253"/>
      <c r="Z53" s="253"/>
      <c r="AA53" s="253"/>
      <c r="AB53" s="253"/>
      <c r="AC53" s="253"/>
      <c r="AD53" s="253"/>
      <c r="AE53" s="253"/>
      <c r="AF53" s="253"/>
      <c r="AG53" s="253"/>
      <c r="AH53" s="253"/>
      <c r="AI53" s="253"/>
      <c r="AJ53" s="253"/>
    </row>
    <row r="54" spans="1:36" ht="15" customHeight="1" x14ac:dyDescent="0.25">
      <c r="A54" s="253"/>
      <c r="B54" s="300">
        <f>'ZPO výpočet'!AZ81</f>
        <v>170202</v>
      </c>
      <c r="C54" s="301"/>
      <c r="D54" s="302" t="str">
        <f>'ZPO výpočet'!BA81</f>
        <v>Sklo (stavební)</v>
      </c>
      <c r="E54" s="302"/>
      <c r="F54" s="302"/>
      <c r="G54" s="302"/>
      <c r="H54" s="302"/>
      <c r="I54" s="302"/>
      <c r="J54" s="302"/>
      <c r="K54" s="302"/>
      <c r="L54" s="303"/>
      <c r="M54" s="253"/>
      <c r="N54" s="253"/>
      <c r="O54" s="253"/>
      <c r="P54" s="273" t="str">
        <f t="shared" si="0"/>
        <v>Sklo (stavební)</v>
      </c>
      <c r="Q54" s="304">
        <f t="shared" si="1"/>
        <v>170202</v>
      </c>
      <c r="R54" s="253">
        <f t="shared" si="2"/>
        <v>0</v>
      </c>
      <c r="S54" s="253">
        <f t="shared" si="3"/>
        <v>0</v>
      </c>
      <c r="T54" s="253"/>
      <c r="U54" s="253"/>
      <c r="V54" s="253"/>
      <c r="W54" s="253"/>
      <c r="X54" s="253"/>
      <c r="Y54" s="253"/>
      <c r="Z54" s="253"/>
      <c r="AA54" s="253"/>
      <c r="AB54" s="253"/>
      <c r="AC54" s="253"/>
      <c r="AD54" s="253"/>
      <c r="AE54" s="253"/>
      <c r="AF54" s="253"/>
      <c r="AG54" s="253"/>
      <c r="AH54" s="253"/>
      <c r="AI54" s="253"/>
      <c r="AJ54" s="253"/>
    </row>
    <row r="55" spans="1:36" ht="15" customHeight="1" x14ac:dyDescent="0.25">
      <c r="A55" s="253"/>
      <c r="B55" s="300">
        <f>'ZPO výpočet'!AZ82</f>
        <v>170203</v>
      </c>
      <c r="C55" s="301"/>
      <c r="D55" s="302" t="str">
        <f>'ZPO výpočet'!BA82</f>
        <v>Plasty  (stavební)</v>
      </c>
      <c r="E55" s="302"/>
      <c r="F55" s="302"/>
      <c r="G55" s="302"/>
      <c r="H55" s="302"/>
      <c r="I55" s="302"/>
      <c r="J55" s="302"/>
      <c r="K55" s="302"/>
      <c r="L55" s="303"/>
      <c r="M55" s="253"/>
      <c r="N55" s="253"/>
      <c r="O55" s="253"/>
      <c r="P55" s="273" t="str">
        <f t="shared" si="0"/>
        <v>Plasty  (stavební)</v>
      </c>
      <c r="Q55" s="304">
        <f t="shared" si="1"/>
        <v>170203</v>
      </c>
      <c r="R55" s="253">
        <f t="shared" si="2"/>
        <v>0</v>
      </c>
      <c r="S55" s="253">
        <f t="shared" si="3"/>
        <v>0</v>
      </c>
      <c r="T55" s="253"/>
      <c r="U55" s="253"/>
      <c r="V55" s="253"/>
      <c r="W55" s="253"/>
      <c r="X55" s="253"/>
      <c r="Y55" s="253"/>
      <c r="Z55" s="253"/>
      <c r="AA55" s="253"/>
      <c r="AB55" s="253"/>
      <c r="AC55" s="253"/>
      <c r="AD55" s="253"/>
      <c r="AE55" s="253"/>
      <c r="AF55" s="253"/>
      <c r="AG55" s="253"/>
      <c r="AH55" s="253"/>
      <c r="AI55" s="253"/>
      <c r="AJ55" s="253"/>
    </row>
    <row r="56" spans="1:36" ht="15" customHeight="1" x14ac:dyDescent="0.25">
      <c r="A56" s="253"/>
      <c r="B56" s="300">
        <f>'ZPO výpočet'!AZ83</f>
        <v>170504</v>
      </c>
      <c r="C56" s="301"/>
      <c r="D56" s="302" t="str">
        <f>'ZPO výpočet'!BA83</f>
        <v>Zemina a kamení neuvedené pod číslem 170503</v>
      </c>
      <c r="E56" s="302"/>
      <c r="F56" s="302"/>
      <c r="G56" s="302"/>
      <c r="H56" s="302"/>
      <c r="I56" s="302"/>
      <c r="J56" s="302"/>
      <c r="K56" s="302"/>
      <c r="L56" s="303"/>
      <c r="M56" s="253"/>
      <c r="N56" s="253"/>
      <c r="O56" s="253"/>
      <c r="P56" s="273" t="str">
        <f t="shared" si="0"/>
        <v>Zemina a kamení neuvedené pod číslem 170503</v>
      </c>
      <c r="Q56" s="304">
        <f t="shared" si="1"/>
        <v>170504</v>
      </c>
      <c r="R56" s="253">
        <f t="shared" si="2"/>
        <v>0</v>
      </c>
      <c r="S56" s="253">
        <f t="shared" si="3"/>
        <v>0</v>
      </c>
      <c r="T56" s="253"/>
      <c r="U56" s="253"/>
      <c r="V56" s="253"/>
      <c r="W56" s="253"/>
      <c r="X56" s="253"/>
      <c r="Y56" s="253"/>
      <c r="Z56" s="253"/>
      <c r="AA56" s="253"/>
      <c r="AB56" s="253"/>
      <c r="AC56" s="253"/>
      <c r="AD56" s="253"/>
      <c r="AE56" s="253"/>
      <c r="AF56" s="253"/>
      <c r="AG56" s="253"/>
      <c r="AH56" s="253"/>
      <c r="AI56" s="253"/>
      <c r="AJ56" s="253"/>
    </row>
    <row r="57" spans="1:36" ht="15" customHeight="1" x14ac:dyDescent="0.25">
      <c r="A57" s="253"/>
      <c r="B57" s="300">
        <f>'ZPO výpočet'!AZ84</f>
        <v>170601</v>
      </c>
      <c r="C57" s="301"/>
      <c r="D57" s="302" t="str">
        <f>'ZPO výpočet'!BA84</f>
        <v>Izolační materiál s obsahem azbestu</v>
      </c>
      <c r="E57" s="302"/>
      <c r="F57" s="302"/>
      <c r="G57" s="302"/>
      <c r="H57" s="302"/>
      <c r="I57" s="302"/>
      <c r="J57" s="302"/>
      <c r="K57" s="302"/>
      <c r="L57" s="303"/>
      <c r="M57" s="253"/>
      <c r="N57" s="253"/>
      <c r="O57" s="253"/>
      <c r="P57" s="273" t="str">
        <f t="shared" si="0"/>
        <v>Izolační materiál s obsahem azbestu</v>
      </c>
      <c r="Q57" s="304">
        <f t="shared" si="1"/>
        <v>170601</v>
      </c>
      <c r="R57" s="253">
        <f t="shared" si="2"/>
        <v>0</v>
      </c>
      <c r="S57" s="253">
        <f t="shared" si="3"/>
        <v>0</v>
      </c>
      <c r="T57" s="253"/>
      <c r="U57" s="253"/>
      <c r="V57" s="253"/>
      <c r="W57" s="253"/>
      <c r="X57" s="253"/>
      <c r="Y57" s="253"/>
      <c r="Z57" s="253"/>
      <c r="AA57" s="253"/>
      <c r="AB57" s="253"/>
      <c r="AC57" s="253"/>
      <c r="AD57" s="253"/>
      <c r="AE57" s="253"/>
      <c r="AF57" s="253"/>
      <c r="AG57" s="253"/>
      <c r="AH57" s="253"/>
      <c r="AI57" s="253"/>
      <c r="AJ57" s="253"/>
    </row>
    <row r="58" spans="1:36" ht="15" customHeight="1" x14ac:dyDescent="0.25">
      <c r="A58" s="253"/>
      <c r="B58" s="300">
        <f>'ZPO výpočet'!AZ85</f>
        <v>17060402</v>
      </c>
      <c r="C58" s="301"/>
      <c r="D58" s="302" t="str">
        <f>'ZPO výpočet'!BA85</f>
        <v>Izolační materiály na bázi polystyrenu - polystyren od roku 2015</v>
      </c>
      <c r="E58" s="302"/>
      <c r="F58" s="302"/>
      <c r="G58" s="302"/>
      <c r="H58" s="302"/>
      <c r="I58" s="302"/>
      <c r="J58" s="302"/>
      <c r="K58" s="302"/>
      <c r="L58" s="303"/>
      <c r="M58" s="253"/>
      <c r="N58" s="253"/>
      <c r="O58" s="253"/>
      <c r="P58" s="273" t="str">
        <f t="shared" si="0"/>
        <v>Izolační materiály na bázi polystyrenu - polystyren od roku 2015</v>
      </c>
      <c r="Q58" s="304">
        <f t="shared" si="1"/>
        <v>17060402</v>
      </c>
      <c r="R58" s="253">
        <f t="shared" si="2"/>
        <v>0</v>
      </c>
      <c r="S58" s="253">
        <f t="shared" si="3"/>
        <v>0</v>
      </c>
      <c r="T58" s="253"/>
      <c r="U58" s="253"/>
      <c r="V58" s="253"/>
      <c r="W58" s="253"/>
      <c r="X58" s="253"/>
      <c r="Y58" s="253"/>
      <c r="Z58" s="253"/>
      <c r="AA58" s="253"/>
      <c r="AB58" s="253"/>
      <c r="AC58" s="253"/>
      <c r="AD58" s="253"/>
      <c r="AE58" s="253"/>
      <c r="AF58" s="253"/>
      <c r="AG58" s="253"/>
      <c r="AH58" s="253"/>
      <c r="AI58" s="253"/>
      <c r="AJ58" s="253"/>
    </row>
    <row r="59" spans="1:36" ht="15" customHeight="1" x14ac:dyDescent="0.25">
      <c r="A59" s="253"/>
      <c r="B59" s="300">
        <f>'ZPO výpočet'!AZ86</f>
        <v>170604</v>
      </c>
      <c r="C59" s="301"/>
      <c r="D59" s="302" t="str">
        <f>'ZPO výpočet'!BA86</f>
        <v>Izolační materiály neuvedené pod čísly 170601 a 170603 - skelná vata</v>
      </c>
      <c r="E59" s="302"/>
      <c r="F59" s="302"/>
      <c r="G59" s="302"/>
      <c r="H59" s="302"/>
      <c r="I59" s="302"/>
      <c r="J59" s="302"/>
      <c r="K59" s="302"/>
      <c r="L59" s="303"/>
      <c r="M59" s="253"/>
      <c r="N59" s="253"/>
      <c r="O59" s="253"/>
      <c r="P59" s="273" t="str">
        <f t="shared" si="0"/>
        <v>Izolační materiály neuvedené pod čísly 170601 a 170603 - skelná vata</v>
      </c>
      <c r="Q59" s="304">
        <f t="shared" si="1"/>
        <v>170604</v>
      </c>
      <c r="R59" s="253">
        <f t="shared" si="2"/>
        <v>0</v>
      </c>
      <c r="S59" s="253">
        <f t="shared" si="3"/>
        <v>0</v>
      </c>
      <c r="T59" s="253"/>
      <c r="U59" s="253"/>
      <c r="V59" s="253"/>
      <c r="W59" s="253"/>
      <c r="X59" s="253"/>
      <c r="Y59" s="253"/>
      <c r="Z59" s="253"/>
      <c r="AA59" s="253"/>
      <c r="AB59" s="253"/>
      <c r="AC59" s="253"/>
      <c r="AD59" s="253"/>
      <c r="AE59" s="253"/>
      <c r="AF59" s="253"/>
      <c r="AG59" s="253"/>
      <c r="AH59" s="253"/>
      <c r="AI59" s="253"/>
      <c r="AJ59" s="253"/>
    </row>
    <row r="60" spans="1:36" ht="15" customHeight="1" x14ac:dyDescent="0.25">
      <c r="A60" s="253"/>
      <c r="B60" s="300">
        <f>'ZPO výpočet'!AZ87</f>
        <v>170605</v>
      </c>
      <c r="C60" s="301"/>
      <c r="D60" s="302" t="str">
        <f>'ZPO výpočet'!BA87</f>
        <v>Stavební materiály obsahující azbest</v>
      </c>
      <c r="E60" s="302"/>
      <c r="F60" s="302"/>
      <c r="G60" s="302"/>
      <c r="H60" s="302"/>
      <c r="I60" s="302"/>
      <c r="J60" s="302"/>
      <c r="K60" s="302"/>
      <c r="L60" s="303"/>
      <c r="M60" s="253"/>
      <c r="N60" s="253"/>
      <c r="O60" s="253"/>
      <c r="P60" s="273" t="str">
        <f t="shared" si="0"/>
        <v>Stavební materiály obsahující azbest</v>
      </c>
      <c r="Q60" s="304">
        <f t="shared" si="1"/>
        <v>170605</v>
      </c>
      <c r="R60" s="253">
        <f t="shared" si="2"/>
        <v>1</v>
      </c>
      <c r="S60" s="253">
        <f t="shared" si="3"/>
        <v>60</v>
      </c>
      <c r="T60" s="253"/>
      <c r="U60" s="253"/>
      <c r="V60" s="253"/>
      <c r="W60" s="253"/>
      <c r="X60" s="253"/>
      <c r="Y60" s="253"/>
      <c r="Z60" s="253"/>
      <c r="AA60" s="253"/>
      <c r="AB60" s="253"/>
      <c r="AC60" s="253"/>
      <c r="AD60" s="253"/>
      <c r="AE60" s="253"/>
      <c r="AF60" s="253"/>
      <c r="AG60" s="253"/>
      <c r="AH60" s="253"/>
      <c r="AI60" s="253"/>
      <c r="AJ60" s="253"/>
    </row>
    <row r="61" spans="1:36" ht="15" customHeight="1" x14ac:dyDescent="0.25">
      <c r="A61" s="253"/>
      <c r="B61" s="300">
        <f>'ZPO výpočet'!AZ88</f>
        <v>170904</v>
      </c>
      <c r="C61" s="301"/>
      <c r="D61" s="302" t="str">
        <f>'ZPO výpočet'!BA88</f>
        <v>Směsné stavební a demoliční odpady neuvedené pod čísly 17 09 01, 17 09 02 a 17 09 02 - vhodné jako TZS</v>
      </c>
      <c r="E61" s="302"/>
      <c r="F61" s="302"/>
      <c r="G61" s="302"/>
      <c r="H61" s="302"/>
      <c r="I61" s="302"/>
      <c r="J61" s="302"/>
      <c r="K61" s="302"/>
      <c r="L61" s="303"/>
      <c r="M61" s="253"/>
      <c r="N61" s="253"/>
      <c r="O61" s="253"/>
      <c r="P61" s="273" t="str">
        <f t="shared" si="0"/>
        <v>Směsné stavební a demoliční odpady neuvedené pod čísly 17 09 01, 17 09 02 a 17 09 02 - vhodné jako TZS</v>
      </c>
      <c r="Q61" s="304">
        <f t="shared" si="1"/>
        <v>170904</v>
      </c>
      <c r="R61" s="253">
        <f t="shared" si="2"/>
        <v>0</v>
      </c>
      <c r="S61" s="253">
        <f t="shared" si="3"/>
        <v>0</v>
      </c>
      <c r="T61" s="253"/>
      <c r="U61" s="253"/>
      <c r="V61" s="253"/>
      <c r="W61" s="253"/>
      <c r="X61" s="253"/>
      <c r="Y61" s="253"/>
      <c r="Z61" s="253"/>
      <c r="AA61" s="253"/>
      <c r="AB61" s="253"/>
      <c r="AC61" s="253"/>
      <c r="AD61" s="253"/>
      <c r="AE61" s="253"/>
      <c r="AF61" s="253"/>
      <c r="AG61" s="253"/>
      <c r="AH61" s="253"/>
      <c r="AI61" s="253"/>
      <c r="AJ61" s="253"/>
    </row>
    <row r="62" spans="1:36" x14ac:dyDescent="0.25">
      <c r="A62" s="253"/>
      <c r="B62" s="300">
        <f>'ZPO výpočet'!AZ89</f>
        <v>170904</v>
      </c>
      <c r="C62" s="301"/>
      <c r="D62" s="302" t="str">
        <f>'ZPO výpočet'!BA89</f>
        <v>Směsné stavební a demoliční odpady neuvedené pod čísly 17 09 01, 17 09 02 a 17 09 03 - nevhodné jako TZS</v>
      </c>
      <c r="E62" s="302"/>
      <c r="F62" s="302"/>
      <c r="G62" s="302"/>
      <c r="H62" s="302"/>
      <c r="I62" s="302"/>
      <c r="J62" s="302"/>
      <c r="K62" s="302"/>
      <c r="L62" s="303"/>
      <c r="M62" s="253"/>
      <c r="N62" s="253"/>
      <c r="O62" s="253"/>
      <c r="P62" s="273" t="str">
        <f t="shared" si="0"/>
        <v>Směsné stavební a demoliční odpady neuvedené pod čísly 17 09 01, 17 09 02 a 17 09 03 - nevhodné jako TZS</v>
      </c>
      <c r="Q62" s="304">
        <f t="shared" si="1"/>
        <v>170904</v>
      </c>
      <c r="R62" s="253">
        <f t="shared" si="2"/>
        <v>0</v>
      </c>
      <c r="S62" s="253">
        <f t="shared" si="3"/>
        <v>0</v>
      </c>
      <c r="T62" s="253"/>
      <c r="U62" s="253"/>
      <c r="V62" s="253"/>
      <c r="W62" s="253"/>
      <c r="X62" s="253"/>
      <c r="Y62" s="253"/>
      <c r="Z62" s="253"/>
      <c r="AA62" s="253"/>
      <c r="AB62" s="253"/>
      <c r="AC62" s="253"/>
      <c r="AD62" s="253"/>
      <c r="AE62" s="253"/>
      <c r="AF62" s="253"/>
      <c r="AG62" s="253"/>
      <c r="AH62" s="253"/>
      <c r="AI62" s="253"/>
      <c r="AJ62" s="253"/>
    </row>
    <row r="63" spans="1:36" x14ac:dyDescent="0.25">
      <c r="A63" s="253"/>
      <c r="B63" s="300">
        <f>'ZPO výpočet'!AZ90</f>
        <v>190801</v>
      </c>
      <c r="C63" s="301"/>
      <c r="D63" s="302" t="str">
        <f>'ZPO výpočet'!BA90</f>
        <v>Shrabky z česlí</v>
      </c>
      <c r="E63" s="302"/>
      <c r="F63" s="302"/>
      <c r="G63" s="302"/>
      <c r="H63" s="302"/>
      <c r="I63" s="302"/>
      <c r="J63" s="302"/>
      <c r="K63" s="302"/>
      <c r="L63" s="303"/>
      <c r="M63" s="253"/>
      <c r="N63" s="253"/>
      <c r="O63" s="253"/>
      <c r="P63" s="273" t="str">
        <f t="shared" si="0"/>
        <v>Shrabky z česlí</v>
      </c>
      <c r="Q63" s="304">
        <f t="shared" si="1"/>
        <v>190801</v>
      </c>
      <c r="R63" s="253">
        <f t="shared" si="2"/>
        <v>0</v>
      </c>
      <c r="S63" s="253">
        <f t="shared" si="3"/>
        <v>0</v>
      </c>
      <c r="T63" s="253"/>
      <c r="U63" s="253"/>
      <c r="V63" s="253"/>
      <c r="W63" s="253"/>
      <c r="X63" s="253"/>
      <c r="Y63" s="253"/>
      <c r="Z63" s="253"/>
      <c r="AA63" s="253"/>
      <c r="AB63" s="253"/>
      <c r="AC63" s="253"/>
      <c r="AD63" s="253"/>
      <c r="AE63" s="253"/>
      <c r="AF63" s="253"/>
      <c r="AG63" s="253"/>
      <c r="AH63" s="253"/>
      <c r="AI63" s="253"/>
      <c r="AJ63" s="253"/>
    </row>
    <row r="64" spans="1:36" x14ac:dyDescent="0.25">
      <c r="A64" s="253"/>
      <c r="B64" s="300">
        <f>'ZPO výpočet'!AZ91</f>
        <v>190802</v>
      </c>
      <c r="C64" s="301"/>
      <c r="D64" s="302" t="str">
        <f>'ZPO výpočet'!BA91</f>
        <v>Odpady z lapáků písku</v>
      </c>
      <c r="E64" s="302"/>
      <c r="F64" s="302"/>
      <c r="G64" s="302"/>
      <c r="H64" s="302"/>
      <c r="I64" s="302"/>
      <c r="J64" s="302"/>
      <c r="K64" s="302"/>
      <c r="L64" s="303"/>
      <c r="M64" s="253"/>
      <c r="N64" s="253"/>
      <c r="O64" s="253"/>
      <c r="P64" s="273" t="str">
        <f t="shared" si="0"/>
        <v>Odpady z lapáků písku</v>
      </c>
      <c r="Q64" s="304">
        <f t="shared" si="1"/>
        <v>190802</v>
      </c>
      <c r="R64" s="253">
        <f t="shared" si="2"/>
        <v>0</v>
      </c>
      <c r="S64" s="253">
        <f t="shared" si="3"/>
        <v>0</v>
      </c>
      <c r="T64" s="253"/>
      <c r="U64" s="253"/>
      <c r="V64" s="253"/>
      <c r="W64" s="253"/>
      <c r="X64" s="253"/>
      <c r="Y64" s="253"/>
      <c r="Z64" s="253"/>
      <c r="AA64" s="253"/>
      <c r="AB64" s="253"/>
      <c r="AC64" s="253"/>
      <c r="AD64" s="253"/>
      <c r="AE64" s="253"/>
      <c r="AF64" s="253"/>
      <c r="AG64" s="253"/>
      <c r="AH64" s="253"/>
      <c r="AI64" s="253"/>
      <c r="AJ64" s="253"/>
    </row>
    <row r="65" spans="1:36" x14ac:dyDescent="0.25">
      <c r="A65" s="253"/>
      <c r="B65" s="300">
        <f>'ZPO výpočet'!AZ92</f>
        <v>190901</v>
      </c>
      <c r="C65" s="301"/>
      <c r="D65" s="302" t="str">
        <f>'ZPO výpočet'!BA92</f>
        <v>Pevné odpady z primárního čištění (z česlí a filtrů)</v>
      </c>
      <c r="E65" s="302"/>
      <c r="F65" s="302"/>
      <c r="G65" s="302"/>
      <c r="H65" s="302"/>
      <c r="I65" s="302"/>
      <c r="J65" s="302"/>
      <c r="K65" s="302"/>
      <c r="L65" s="303"/>
      <c r="M65" s="253"/>
      <c r="N65" s="253"/>
      <c r="O65" s="253"/>
      <c r="P65" s="273" t="str">
        <f t="shared" si="0"/>
        <v>Pevné odpady z primárního čištění (z česlí a filtrů)</v>
      </c>
      <c r="Q65" s="304">
        <f t="shared" si="1"/>
        <v>190901</v>
      </c>
      <c r="R65" s="253">
        <f t="shared" si="2"/>
        <v>0</v>
      </c>
      <c r="S65" s="253">
        <f t="shared" si="3"/>
        <v>0</v>
      </c>
      <c r="T65" s="253"/>
      <c r="U65" s="253"/>
      <c r="V65" s="253"/>
      <c r="W65" s="253"/>
      <c r="X65" s="253"/>
      <c r="Y65" s="253"/>
      <c r="Z65" s="253"/>
      <c r="AA65" s="253"/>
      <c r="AB65" s="253"/>
      <c r="AC65" s="253"/>
      <c r="AD65" s="253"/>
      <c r="AE65" s="253"/>
      <c r="AF65" s="253"/>
      <c r="AG65" s="253"/>
      <c r="AH65" s="253"/>
      <c r="AI65" s="253"/>
      <c r="AJ65" s="253"/>
    </row>
    <row r="66" spans="1:36" x14ac:dyDescent="0.25">
      <c r="A66" s="253"/>
      <c r="B66" s="300">
        <f>'ZPO výpočet'!AZ93</f>
        <v>191212</v>
      </c>
      <c r="C66" s="301"/>
      <c r="D66" s="302" t="str">
        <f>'ZPO výpočet'!BA93</f>
        <v xml:space="preserve">	
Jiné odpady (včetně směsí materiálů) z mechanické úpravy odpadu neuvedené pod číslem 19 12 11</v>
      </c>
      <c r="E66" s="302"/>
      <c r="F66" s="302"/>
      <c r="G66" s="302"/>
      <c r="H66" s="302"/>
      <c r="I66" s="302"/>
      <c r="J66" s="302"/>
      <c r="K66" s="302"/>
      <c r="L66" s="303"/>
      <c r="M66" s="253"/>
      <c r="N66" s="253"/>
      <c r="O66" s="253"/>
      <c r="P66" s="273" t="str">
        <f t="shared" si="0"/>
        <v xml:space="preserve">	
Jiné odpady (včetně směsí materiálů) z mechanické úpravy odpadu neuvedené pod číslem 19 12 11</v>
      </c>
      <c r="Q66" s="304">
        <f t="shared" si="1"/>
        <v>191212</v>
      </c>
      <c r="R66" s="253">
        <f t="shared" si="2"/>
        <v>0</v>
      </c>
      <c r="S66" s="253">
        <f t="shared" si="3"/>
        <v>0</v>
      </c>
      <c r="T66" s="253"/>
      <c r="U66" s="253"/>
      <c r="V66" s="253"/>
      <c r="W66" s="253"/>
      <c r="X66" s="253"/>
      <c r="Y66" s="253"/>
      <c r="Z66" s="253"/>
      <c r="AA66" s="253"/>
      <c r="AB66" s="253"/>
      <c r="AC66" s="253"/>
      <c r="AD66" s="253"/>
      <c r="AE66" s="253"/>
      <c r="AF66" s="253"/>
      <c r="AG66" s="253"/>
      <c r="AH66" s="253"/>
      <c r="AI66" s="253"/>
      <c r="AJ66" s="253"/>
    </row>
    <row r="67" spans="1:36" x14ac:dyDescent="0.25">
      <c r="A67" s="253"/>
      <c r="B67" s="300">
        <f>'ZPO výpočet'!AZ94</f>
        <v>200202</v>
      </c>
      <c r="C67" s="301"/>
      <c r="D67" s="302" t="str">
        <f>'ZPO výpočet'!BA94</f>
        <v>Zemina a kamení</v>
      </c>
      <c r="E67" s="302"/>
      <c r="F67" s="302"/>
      <c r="G67" s="302"/>
      <c r="H67" s="302"/>
      <c r="I67" s="302"/>
      <c r="J67" s="302"/>
      <c r="K67" s="302"/>
      <c r="L67" s="303"/>
      <c r="M67" s="253"/>
      <c r="N67" s="253"/>
      <c r="O67" s="253"/>
      <c r="P67" s="273" t="str">
        <f t="shared" si="0"/>
        <v>Zemina a kamení</v>
      </c>
      <c r="Q67" s="304">
        <f t="shared" si="1"/>
        <v>200202</v>
      </c>
      <c r="R67" s="253">
        <f t="shared" si="2"/>
        <v>0</v>
      </c>
      <c r="S67" s="253">
        <f t="shared" si="3"/>
        <v>0</v>
      </c>
      <c r="T67" s="253"/>
      <c r="U67" s="253"/>
      <c r="V67" s="253"/>
      <c r="W67" s="253"/>
      <c r="X67" s="253"/>
      <c r="Y67" s="253"/>
      <c r="Z67" s="253"/>
      <c r="AA67" s="253"/>
      <c r="AB67" s="253"/>
      <c r="AC67" s="253"/>
      <c r="AD67" s="253"/>
      <c r="AE67" s="253"/>
      <c r="AF67" s="253"/>
      <c r="AG67" s="253"/>
      <c r="AH67" s="253"/>
      <c r="AI67" s="253"/>
      <c r="AJ67" s="253"/>
    </row>
    <row r="68" spans="1:36" x14ac:dyDescent="0.25">
      <c r="A68" s="253"/>
      <c r="B68" s="300">
        <f>'ZPO výpočet'!AZ95</f>
        <v>200203</v>
      </c>
      <c r="C68" s="301"/>
      <c r="D68" s="302" t="str">
        <f>'ZPO výpočet'!BA95</f>
        <v>Jiný biologicky nerozložitelný odpad</v>
      </c>
      <c r="E68" s="302"/>
      <c r="F68" s="302"/>
      <c r="G68" s="302"/>
      <c r="H68" s="302"/>
      <c r="I68" s="302"/>
      <c r="J68" s="302"/>
      <c r="K68" s="302"/>
      <c r="L68" s="303"/>
      <c r="M68" s="253"/>
      <c r="N68" s="253"/>
      <c r="O68" s="253"/>
      <c r="P68" s="273" t="str">
        <f t="shared" si="0"/>
        <v>Jiný biologicky nerozložitelný odpad</v>
      </c>
      <c r="Q68" s="304">
        <f t="shared" si="1"/>
        <v>200203</v>
      </c>
      <c r="R68" s="253">
        <f t="shared" si="2"/>
        <v>0</v>
      </c>
      <c r="S68" s="253">
        <f t="shared" si="3"/>
        <v>0</v>
      </c>
      <c r="T68" s="253"/>
      <c r="U68" s="253"/>
      <c r="V68" s="253"/>
      <c r="W68" s="253"/>
      <c r="X68" s="253"/>
      <c r="Y68" s="253"/>
      <c r="Z68" s="253"/>
      <c r="AA68" s="253"/>
      <c r="AB68" s="253"/>
      <c r="AC68" s="253"/>
      <c r="AD68" s="253"/>
      <c r="AE68" s="253"/>
      <c r="AF68" s="253"/>
      <c r="AG68" s="253"/>
      <c r="AH68" s="253"/>
      <c r="AI68" s="253"/>
      <c r="AJ68" s="253"/>
    </row>
    <row r="69" spans="1:36" x14ac:dyDescent="0.25">
      <c r="A69" s="253"/>
      <c r="B69" s="300">
        <f>'ZPO výpočet'!AZ96</f>
        <v>200301</v>
      </c>
      <c r="C69" s="301"/>
      <c r="D69" s="302" t="str">
        <f>'ZPO výpočet'!BA96</f>
        <v>Směsný komunální odpad - svoz</v>
      </c>
      <c r="E69" s="302"/>
      <c r="F69" s="302"/>
      <c r="G69" s="302"/>
      <c r="H69" s="302"/>
      <c r="I69" s="302"/>
      <c r="J69" s="302"/>
      <c r="K69" s="302"/>
      <c r="L69" s="303"/>
      <c r="M69" s="253"/>
      <c r="N69" s="253"/>
      <c r="O69" s="253"/>
      <c r="P69" s="273" t="str">
        <f t="shared" si="0"/>
        <v>Směsný komunální odpad - svoz</v>
      </c>
      <c r="Q69" s="304">
        <f t="shared" si="1"/>
        <v>200301</v>
      </c>
      <c r="R69" s="253">
        <f t="shared" si="2"/>
        <v>0</v>
      </c>
      <c r="S69" s="253">
        <f t="shared" si="3"/>
        <v>0</v>
      </c>
      <c r="T69" s="253"/>
      <c r="U69" s="253"/>
      <c r="V69" s="253"/>
      <c r="W69" s="253"/>
      <c r="X69" s="253"/>
      <c r="Y69" s="253"/>
      <c r="Z69" s="253"/>
      <c r="AA69" s="253"/>
      <c r="AB69" s="253"/>
      <c r="AC69" s="253"/>
      <c r="AD69" s="253"/>
      <c r="AE69" s="253"/>
      <c r="AF69" s="253"/>
      <c r="AG69" s="253"/>
      <c r="AH69" s="253"/>
      <c r="AI69" s="253"/>
      <c r="AJ69" s="253"/>
    </row>
    <row r="70" spans="1:36" x14ac:dyDescent="0.25">
      <c r="A70" s="253"/>
      <c r="B70" s="300">
        <f>'ZPO výpočet'!AZ97</f>
        <v>200301</v>
      </c>
      <c r="C70" s="301"/>
      <c r="D70" s="302" t="str">
        <f>'ZPO výpočet'!BA97</f>
        <v>Směsný komunální odpad - firma, občan</v>
      </c>
      <c r="E70" s="302"/>
      <c r="F70" s="302"/>
      <c r="G70" s="302"/>
      <c r="H70" s="302"/>
      <c r="I70" s="302"/>
      <c r="J70" s="302"/>
      <c r="K70" s="302"/>
      <c r="L70" s="303"/>
      <c r="M70" s="253"/>
      <c r="N70" s="253"/>
      <c r="O70" s="253"/>
      <c r="P70" s="273" t="str">
        <f t="shared" si="0"/>
        <v>Směsný komunální odpad - firma, občan</v>
      </c>
      <c r="Q70" s="304">
        <f t="shared" si="1"/>
        <v>200301</v>
      </c>
      <c r="R70" s="253">
        <f t="shared" si="2"/>
        <v>0</v>
      </c>
      <c r="S70" s="253">
        <f t="shared" si="3"/>
        <v>0</v>
      </c>
      <c r="T70" s="253"/>
      <c r="U70" s="253"/>
      <c r="V70" s="253"/>
      <c r="W70" s="253"/>
      <c r="X70" s="253"/>
      <c r="Y70" s="253"/>
      <c r="Z70" s="253"/>
      <c r="AA70" s="253"/>
      <c r="AB70" s="253"/>
      <c r="AC70" s="253"/>
      <c r="AD70" s="253"/>
      <c r="AE70" s="253"/>
      <c r="AF70" s="253"/>
      <c r="AG70" s="253"/>
      <c r="AH70" s="253"/>
      <c r="AI70" s="253"/>
      <c r="AJ70" s="253"/>
    </row>
    <row r="71" spans="1:36" x14ac:dyDescent="0.25">
      <c r="A71" s="253"/>
      <c r="B71" s="300">
        <f>'ZPO výpočet'!AZ98</f>
        <v>200302</v>
      </c>
      <c r="C71" s="301"/>
      <c r="D71" s="302" t="str">
        <f>'ZPO výpočet'!BA98</f>
        <v>Odpad z tržišť</v>
      </c>
      <c r="E71" s="302"/>
      <c r="F71" s="302"/>
      <c r="G71" s="302"/>
      <c r="H71" s="302"/>
      <c r="I71" s="302"/>
      <c r="J71" s="302"/>
      <c r="K71" s="302"/>
      <c r="L71" s="303"/>
      <c r="M71" s="253"/>
      <c r="N71" s="253"/>
      <c r="O71" s="253"/>
      <c r="P71" s="273" t="str">
        <f t="shared" si="0"/>
        <v>Odpad z tržišť</v>
      </c>
      <c r="Q71" s="304">
        <f t="shared" si="1"/>
        <v>200302</v>
      </c>
      <c r="R71" s="253">
        <f t="shared" si="2"/>
        <v>0</v>
      </c>
      <c r="S71" s="253">
        <f t="shared" si="3"/>
        <v>0</v>
      </c>
      <c r="T71" s="253"/>
      <c r="U71" s="253"/>
      <c r="V71" s="253"/>
      <c r="W71" s="253"/>
      <c r="X71" s="253"/>
      <c r="Y71" s="253"/>
      <c r="Z71" s="253"/>
      <c r="AA71" s="253"/>
      <c r="AB71" s="253"/>
      <c r="AC71" s="253"/>
      <c r="AD71" s="253"/>
      <c r="AE71" s="253"/>
      <c r="AF71" s="253"/>
      <c r="AG71" s="253"/>
      <c r="AH71" s="253"/>
      <c r="AI71" s="253"/>
      <c r="AJ71" s="253"/>
    </row>
    <row r="72" spans="1:36" x14ac:dyDescent="0.25">
      <c r="A72" s="253"/>
      <c r="B72" s="300">
        <f>'ZPO výpočet'!AZ99</f>
        <v>200303</v>
      </c>
      <c r="C72" s="301"/>
      <c r="D72" s="302" t="str">
        <f>'ZPO výpočet'!BA99</f>
        <v>Uliční smetky</v>
      </c>
      <c r="E72" s="302"/>
      <c r="F72" s="302"/>
      <c r="G72" s="302"/>
      <c r="H72" s="302"/>
      <c r="I72" s="302"/>
      <c r="J72" s="302"/>
      <c r="K72" s="302"/>
      <c r="L72" s="303"/>
      <c r="M72" s="253"/>
      <c r="N72" s="253"/>
      <c r="O72" s="253"/>
      <c r="P72" s="273" t="str">
        <f t="shared" si="0"/>
        <v>Uliční smetky</v>
      </c>
      <c r="Q72" s="304">
        <f t="shared" si="1"/>
        <v>200303</v>
      </c>
      <c r="R72" s="253">
        <f t="shared" si="2"/>
        <v>0</v>
      </c>
      <c r="S72" s="253">
        <f t="shared" si="3"/>
        <v>0</v>
      </c>
      <c r="T72" s="253"/>
      <c r="U72" s="253"/>
      <c r="V72" s="253"/>
      <c r="W72" s="253"/>
      <c r="X72" s="253"/>
      <c r="Y72" s="253"/>
      <c r="Z72" s="253"/>
      <c r="AA72" s="253"/>
      <c r="AB72" s="253"/>
      <c r="AC72" s="253"/>
      <c r="AD72" s="253"/>
      <c r="AE72" s="253"/>
      <c r="AF72" s="253"/>
      <c r="AG72" s="253"/>
      <c r="AH72" s="253"/>
      <c r="AI72" s="253"/>
      <c r="AJ72" s="253"/>
    </row>
    <row r="73" spans="1:36" x14ac:dyDescent="0.25">
      <c r="A73" s="253"/>
      <c r="B73" s="300">
        <f>'ZPO výpočet'!AZ100</f>
        <v>200307</v>
      </c>
      <c r="C73" s="301"/>
      <c r="D73" s="302" t="str">
        <f>'ZPO výpočet'!BA100</f>
        <v>Objemný odpad - obec</v>
      </c>
      <c r="E73" s="302"/>
      <c r="F73" s="302"/>
      <c r="G73" s="302"/>
      <c r="H73" s="302"/>
      <c r="I73" s="302"/>
      <c r="J73" s="302"/>
      <c r="K73" s="302"/>
      <c r="L73" s="303"/>
      <c r="M73" s="253"/>
      <c r="N73" s="253"/>
      <c r="O73" s="253"/>
      <c r="P73" s="273" t="str">
        <f t="shared" si="0"/>
        <v>Objemný odpad - obec</v>
      </c>
      <c r="Q73" s="304">
        <f t="shared" si="1"/>
        <v>200307</v>
      </c>
      <c r="R73" s="253">
        <f t="shared" si="2"/>
        <v>0</v>
      </c>
      <c r="S73" s="253">
        <f t="shared" si="3"/>
        <v>0</v>
      </c>
      <c r="T73" s="253"/>
      <c r="U73" s="253"/>
      <c r="V73" s="253"/>
      <c r="W73" s="253"/>
      <c r="X73" s="253"/>
      <c r="Y73" s="253"/>
      <c r="Z73" s="253"/>
      <c r="AA73" s="253"/>
      <c r="AB73" s="253"/>
      <c r="AC73" s="253"/>
      <c r="AD73" s="253"/>
      <c r="AE73" s="253"/>
      <c r="AF73" s="253"/>
      <c r="AG73" s="253"/>
      <c r="AH73" s="253"/>
      <c r="AI73" s="253"/>
      <c r="AJ73" s="253"/>
    </row>
    <row r="74" spans="1:36" x14ac:dyDescent="0.25">
      <c r="A74" s="253"/>
      <c r="B74" s="300">
        <f>'ZPO výpočet'!AZ101</f>
        <v>200307</v>
      </c>
      <c r="C74" s="301"/>
      <c r="D74" s="302" t="str">
        <f>'ZPO výpočet'!BA101</f>
        <v>Objemný odpad -firmy, občan</v>
      </c>
      <c r="E74" s="302"/>
      <c r="F74" s="302"/>
      <c r="G74" s="302"/>
      <c r="H74" s="302"/>
      <c r="I74" s="302"/>
      <c r="J74" s="302"/>
      <c r="K74" s="302"/>
      <c r="L74" s="303"/>
      <c r="M74" s="253"/>
      <c r="N74" s="253"/>
      <c r="O74" s="253"/>
      <c r="P74" s="273" t="str">
        <f t="shared" ref="P74:P96" si="4">D74</f>
        <v>Objemný odpad -firmy, občan</v>
      </c>
      <c r="Q74" s="304">
        <f t="shared" ref="Q74:Q96" si="5">B74</f>
        <v>200307</v>
      </c>
      <c r="R74" s="253">
        <f t="shared" si="2"/>
        <v>0</v>
      </c>
      <c r="S74" s="253">
        <f t="shared" si="3"/>
        <v>0</v>
      </c>
      <c r="T74" s="253"/>
      <c r="U74" s="253"/>
      <c r="V74" s="253"/>
      <c r="W74" s="253"/>
      <c r="X74" s="253"/>
      <c r="Y74" s="253"/>
      <c r="Z74" s="253"/>
      <c r="AA74" s="253"/>
      <c r="AB74" s="253"/>
      <c r="AC74" s="253"/>
      <c r="AD74" s="253"/>
      <c r="AE74" s="253"/>
      <c r="AF74" s="253"/>
      <c r="AG74" s="253"/>
      <c r="AH74" s="253"/>
      <c r="AI74" s="253"/>
      <c r="AJ74" s="253"/>
    </row>
    <row r="75" spans="1:36" x14ac:dyDescent="0.25">
      <c r="A75" s="253"/>
      <c r="B75" s="300">
        <f>'ZPO výpočet'!AZ102</f>
        <v>17050401</v>
      </c>
      <c r="C75" s="301"/>
      <c r="D75" s="302" t="str">
        <f>'ZPO výpočet'!BA102</f>
        <v>Sedimenty vytěžené z koryt vodních toků a vodních nádrží</v>
      </c>
      <c r="E75" s="302"/>
      <c r="F75" s="302"/>
      <c r="G75" s="302"/>
      <c r="H75" s="302"/>
      <c r="I75" s="302"/>
      <c r="J75" s="302"/>
      <c r="K75" s="302"/>
      <c r="L75" s="303"/>
      <c r="M75" s="253"/>
      <c r="N75" s="253"/>
      <c r="O75" s="253"/>
      <c r="P75" s="273" t="str">
        <f t="shared" si="4"/>
        <v>Sedimenty vytěžené z koryt vodních toků a vodních nádrží</v>
      </c>
      <c r="Q75" s="304">
        <f t="shared" si="5"/>
        <v>17050401</v>
      </c>
      <c r="R75" s="253">
        <f t="shared" si="2"/>
        <v>0</v>
      </c>
      <c r="S75" s="253">
        <f t="shared" si="3"/>
        <v>0</v>
      </c>
      <c r="T75" s="253"/>
      <c r="U75" s="253"/>
      <c r="V75" s="253"/>
      <c r="W75" s="253"/>
      <c r="X75" s="253"/>
      <c r="Y75" s="253"/>
      <c r="Z75" s="253"/>
      <c r="AA75" s="253"/>
      <c r="AB75" s="253"/>
      <c r="AC75" s="253"/>
      <c r="AD75" s="253"/>
      <c r="AE75" s="253"/>
      <c r="AF75" s="253"/>
      <c r="AG75" s="253"/>
      <c r="AH75" s="253"/>
      <c r="AI75" s="253"/>
      <c r="AJ75" s="253"/>
    </row>
    <row r="76" spans="1:36" x14ac:dyDescent="0.25">
      <c r="A76" s="253"/>
      <c r="B76" s="300">
        <f>'ZPO výpočet'!AZ103</f>
        <v>0</v>
      </c>
      <c r="C76" s="301"/>
      <c r="D76" s="305"/>
      <c r="E76" s="305"/>
      <c r="F76" s="305"/>
      <c r="G76" s="305"/>
      <c r="H76" s="305"/>
      <c r="I76" s="305"/>
      <c r="J76" s="305"/>
      <c r="K76" s="305"/>
      <c r="L76" s="306"/>
      <c r="M76" s="253"/>
      <c r="N76" s="253"/>
      <c r="O76" s="253"/>
      <c r="P76" s="273">
        <f t="shared" si="4"/>
        <v>0</v>
      </c>
      <c r="Q76" s="304">
        <f t="shared" si="5"/>
        <v>0</v>
      </c>
      <c r="R76" s="253">
        <f t="shared" si="2"/>
        <v>0</v>
      </c>
      <c r="S76" s="253">
        <f t="shared" si="3"/>
        <v>0</v>
      </c>
      <c r="T76" s="253"/>
      <c r="U76" s="253"/>
      <c r="V76" s="253"/>
      <c r="W76" s="253"/>
      <c r="X76" s="253"/>
      <c r="Y76" s="253"/>
      <c r="Z76" s="253"/>
      <c r="AA76" s="253"/>
      <c r="AB76" s="253"/>
      <c r="AC76" s="253"/>
      <c r="AD76" s="253"/>
      <c r="AE76" s="253"/>
      <c r="AF76" s="253"/>
      <c r="AG76" s="253"/>
      <c r="AH76" s="253"/>
      <c r="AI76" s="253"/>
      <c r="AJ76" s="253"/>
    </row>
    <row r="77" spans="1:36" x14ac:dyDescent="0.25">
      <c r="A77" s="253"/>
      <c r="B77" s="300">
        <f>'ZPO výpočet'!AZ104</f>
        <v>0</v>
      </c>
      <c r="C77" s="301"/>
      <c r="D77" s="305"/>
      <c r="E77" s="305"/>
      <c r="F77" s="305"/>
      <c r="G77" s="305"/>
      <c r="H77" s="305"/>
      <c r="I77" s="305"/>
      <c r="J77" s="305"/>
      <c r="K77" s="305"/>
      <c r="L77" s="306"/>
      <c r="M77" s="253"/>
      <c r="N77" s="253"/>
      <c r="O77" s="253"/>
      <c r="P77" s="273">
        <f t="shared" si="4"/>
        <v>0</v>
      </c>
      <c r="Q77" s="304">
        <f t="shared" si="5"/>
        <v>0</v>
      </c>
      <c r="R77" s="253">
        <f t="shared" si="2"/>
        <v>0</v>
      </c>
      <c r="S77" s="253">
        <f t="shared" si="3"/>
        <v>0</v>
      </c>
      <c r="T77" s="253"/>
      <c r="U77" s="253"/>
      <c r="V77" s="253"/>
      <c r="W77" s="253"/>
      <c r="X77" s="253"/>
      <c r="Y77" s="253"/>
      <c r="Z77" s="253"/>
      <c r="AA77" s="253"/>
      <c r="AB77" s="253"/>
      <c r="AC77" s="253"/>
      <c r="AD77" s="253"/>
      <c r="AE77" s="253"/>
      <c r="AF77" s="253"/>
      <c r="AG77" s="253"/>
      <c r="AH77" s="253"/>
      <c r="AI77" s="253"/>
      <c r="AJ77" s="253"/>
    </row>
    <row r="78" spans="1:36" x14ac:dyDescent="0.25">
      <c r="A78" s="253"/>
      <c r="B78" s="307"/>
      <c r="C78" s="301"/>
      <c r="D78" s="305"/>
      <c r="E78" s="305"/>
      <c r="F78" s="305"/>
      <c r="G78" s="305"/>
      <c r="H78" s="305"/>
      <c r="I78" s="305"/>
      <c r="J78" s="305"/>
      <c r="K78" s="305"/>
      <c r="L78" s="306"/>
      <c r="M78" s="253"/>
      <c r="N78" s="253"/>
      <c r="O78" s="253"/>
      <c r="P78" s="273">
        <f t="shared" si="4"/>
        <v>0</v>
      </c>
      <c r="Q78" s="304">
        <f t="shared" si="5"/>
        <v>0</v>
      </c>
      <c r="R78" s="253">
        <f t="shared" si="2"/>
        <v>0</v>
      </c>
      <c r="S78" s="253">
        <f t="shared" si="3"/>
        <v>0</v>
      </c>
      <c r="T78" s="253"/>
      <c r="U78" s="253"/>
      <c r="V78" s="253"/>
      <c r="W78" s="253"/>
      <c r="X78" s="253"/>
      <c r="Y78" s="253"/>
      <c r="Z78" s="253"/>
      <c r="AA78" s="253"/>
      <c r="AB78" s="253"/>
      <c r="AC78" s="253"/>
      <c r="AD78" s="253"/>
      <c r="AE78" s="253"/>
      <c r="AF78" s="253"/>
      <c r="AG78" s="253"/>
      <c r="AH78" s="253"/>
      <c r="AI78" s="253"/>
      <c r="AJ78" s="253"/>
    </row>
    <row r="79" spans="1:36" x14ac:dyDescent="0.25">
      <c r="A79" s="253"/>
      <c r="B79" s="307"/>
      <c r="C79" s="301"/>
      <c r="D79" s="305"/>
      <c r="E79" s="305"/>
      <c r="F79" s="305"/>
      <c r="G79" s="305"/>
      <c r="H79" s="305"/>
      <c r="I79" s="305"/>
      <c r="J79" s="305"/>
      <c r="K79" s="305"/>
      <c r="L79" s="306"/>
      <c r="M79" s="253"/>
      <c r="N79" s="253"/>
      <c r="O79" s="253"/>
      <c r="P79" s="273">
        <f t="shared" si="4"/>
        <v>0</v>
      </c>
      <c r="Q79" s="304">
        <f t="shared" si="5"/>
        <v>0</v>
      </c>
      <c r="R79" s="253">
        <f t="shared" si="2"/>
        <v>0</v>
      </c>
      <c r="S79" s="253">
        <f t="shared" si="3"/>
        <v>0</v>
      </c>
      <c r="T79" s="253"/>
      <c r="U79" s="253"/>
      <c r="V79" s="253"/>
      <c r="W79" s="253"/>
      <c r="X79" s="253"/>
      <c r="Y79" s="253"/>
      <c r="Z79" s="253"/>
      <c r="AA79" s="253"/>
      <c r="AB79" s="253"/>
      <c r="AC79" s="253"/>
      <c r="AD79" s="253"/>
      <c r="AE79" s="253"/>
      <c r="AF79" s="253"/>
      <c r="AG79" s="253"/>
      <c r="AH79" s="253"/>
      <c r="AI79" s="253"/>
      <c r="AJ79" s="253"/>
    </row>
    <row r="80" spans="1:36" x14ac:dyDescent="0.25">
      <c r="A80" s="253"/>
      <c r="B80" s="307"/>
      <c r="C80" s="301"/>
      <c r="D80" s="305"/>
      <c r="E80" s="305"/>
      <c r="F80" s="305"/>
      <c r="G80" s="305"/>
      <c r="H80" s="305"/>
      <c r="I80" s="305"/>
      <c r="J80" s="305"/>
      <c r="K80" s="305"/>
      <c r="L80" s="306"/>
      <c r="M80" s="253"/>
      <c r="N80" s="253"/>
      <c r="O80" s="253"/>
      <c r="P80" s="273">
        <f t="shared" si="4"/>
        <v>0</v>
      </c>
      <c r="Q80" s="304">
        <f t="shared" si="5"/>
        <v>0</v>
      </c>
      <c r="R80" s="253">
        <f t="shared" si="2"/>
        <v>0</v>
      </c>
      <c r="S80" s="253">
        <f t="shared" si="3"/>
        <v>0</v>
      </c>
      <c r="T80" s="253"/>
      <c r="U80" s="253"/>
      <c r="V80" s="253"/>
      <c r="W80" s="253"/>
      <c r="X80" s="253"/>
      <c r="Y80" s="253"/>
      <c r="Z80" s="253"/>
      <c r="AA80" s="253"/>
      <c r="AB80" s="253"/>
      <c r="AC80" s="253"/>
      <c r="AD80" s="253"/>
      <c r="AE80" s="253"/>
      <c r="AF80" s="253"/>
      <c r="AG80" s="253"/>
      <c r="AH80" s="253"/>
      <c r="AI80" s="253"/>
      <c r="AJ80" s="253"/>
    </row>
    <row r="81" spans="1:36" x14ac:dyDescent="0.25">
      <c r="A81" s="253"/>
      <c r="B81" s="307"/>
      <c r="C81" s="301"/>
      <c r="D81" s="305"/>
      <c r="E81" s="305"/>
      <c r="F81" s="305"/>
      <c r="G81" s="305"/>
      <c r="H81" s="305"/>
      <c r="I81" s="305"/>
      <c r="J81" s="305"/>
      <c r="K81" s="305"/>
      <c r="L81" s="306"/>
      <c r="M81" s="253"/>
      <c r="N81" s="253"/>
      <c r="O81" s="253"/>
      <c r="P81" s="273">
        <f t="shared" si="4"/>
        <v>0</v>
      </c>
      <c r="Q81" s="304">
        <f t="shared" si="5"/>
        <v>0</v>
      </c>
      <c r="R81" s="253">
        <f t="shared" si="2"/>
        <v>0</v>
      </c>
      <c r="S81" s="253">
        <f t="shared" si="3"/>
        <v>0</v>
      </c>
      <c r="T81" s="253"/>
      <c r="U81" s="253"/>
      <c r="V81" s="253"/>
      <c r="W81" s="253"/>
      <c r="X81" s="253"/>
      <c r="Y81" s="253"/>
      <c r="Z81" s="253"/>
      <c r="AA81" s="253"/>
      <c r="AB81" s="253"/>
      <c r="AC81" s="253"/>
      <c r="AD81" s="253"/>
      <c r="AE81" s="253"/>
      <c r="AF81" s="253"/>
      <c r="AG81" s="253"/>
      <c r="AH81" s="253"/>
      <c r="AI81" s="253"/>
      <c r="AJ81" s="253"/>
    </row>
    <row r="82" spans="1:36" x14ac:dyDescent="0.25">
      <c r="A82" s="253"/>
      <c r="B82" s="307"/>
      <c r="C82" s="301"/>
      <c r="D82" s="305"/>
      <c r="E82" s="305"/>
      <c r="F82" s="305"/>
      <c r="G82" s="305"/>
      <c r="H82" s="305"/>
      <c r="I82" s="305"/>
      <c r="J82" s="305"/>
      <c r="K82" s="305"/>
      <c r="L82" s="306"/>
      <c r="M82" s="253"/>
      <c r="N82" s="253"/>
      <c r="O82" s="253"/>
      <c r="P82" s="273">
        <f t="shared" si="4"/>
        <v>0</v>
      </c>
      <c r="Q82" s="304">
        <f t="shared" si="5"/>
        <v>0</v>
      </c>
      <c r="R82" s="253">
        <f t="shared" si="2"/>
        <v>0</v>
      </c>
      <c r="S82" s="253">
        <f t="shared" si="3"/>
        <v>0</v>
      </c>
      <c r="T82" s="253"/>
      <c r="U82" s="253"/>
      <c r="V82" s="253"/>
      <c r="W82" s="253"/>
      <c r="X82" s="253"/>
      <c r="Y82" s="253"/>
      <c r="Z82" s="253"/>
      <c r="AA82" s="253"/>
      <c r="AB82" s="253"/>
      <c r="AC82" s="253"/>
      <c r="AD82" s="253"/>
      <c r="AE82" s="253"/>
      <c r="AF82" s="253"/>
      <c r="AG82" s="253"/>
      <c r="AH82" s="253"/>
      <c r="AI82" s="253"/>
      <c r="AJ82" s="253"/>
    </row>
    <row r="83" spans="1:36" x14ac:dyDescent="0.25">
      <c r="A83" s="253"/>
      <c r="B83" s="307"/>
      <c r="C83" s="301"/>
      <c r="D83" s="305"/>
      <c r="E83" s="305"/>
      <c r="F83" s="305"/>
      <c r="G83" s="305"/>
      <c r="H83" s="305"/>
      <c r="I83" s="305"/>
      <c r="J83" s="305"/>
      <c r="K83" s="305"/>
      <c r="L83" s="306"/>
      <c r="M83" s="253"/>
      <c r="N83" s="253"/>
      <c r="O83" s="253"/>
      <c r="P83" s="273">
        <f t="shared" si="4"/>
        <v>0</v>
      </c>
      <c r="Q83" s="304">
        <f t="shared" si="5"/>
        <v>0</v>
      </c>
      <c r="R83" s="253">
        <f t="shared" si="2"/>
        <v>0</v>
      </c>
      <c r="S83" s="253">
        <f t="shared" si="3"/>
        <v>0</v>
      </c>
      <c r="T83" s="253"/>
      <c r="U83" s="253"/>
      <c r="V83" s="253"/>
      <c r="W83" s="253"/>
      <c r="X83" s="253"/>
      <c r="Y83" s="253"/>
      <c r="Z83" s="253"/>
      <c r="AA83" s="253"/>
      <c r="AB83" s="253"/>
      <c r="AC83" s="253"/>
      <c r="AD83" s="253"/>
      <c r="AE83" s="253"/>
      <c r="AF83" s="253"/>
      <c r="AG83" s="253"/>
      <c r="AH83" s="253"/>
      <c r="AI83" s="253"/>
      <c r="AJ83" s="253"/>
    </row>
    <row r="84" spans="1:36" x14ac:dyDescent="0.25">
      <c r="A84" s="253"/>
      <c r="B84" s="307"/>
      <c r="C84" s="301"/>
      <c r="D84" s="305"/>
      <c r="E84" s="305"/>
      <c r="F84" s="305"/>
      <c r="G84" s="305"/>
      <c r="H84" s="305"/>
      <c r="I84" s="305"/>
      <c r="J84" s="305"/>
      <c r="K84" s="305"/>
      <c r="L84" s="306"/>
      <c r="M84" s="253"/>
      <c r="N84" s="253"/>
      <c r="O84" s="253"/>
      <c r="P84" s="273">
        <f t="shared" si="4"/>
        <v>0</v>
      </c>
      <c r="Q84" s="304">
        <f t="shared" si="5"/>
        <v>0</v>
      </c>
      <c r="R84" s="253">
        <f t="shared" si="2"/>
        <v>0</v>
      </c>
      <c r="S84" s="253">
        <f t="shared" si="3"/>
        <v>0</v>
      </c>
      <c r="T84" s="253"/>
      <c r="U84" s="253"/>
      <c r="V84" s="253"/>
      <c r="W84" s="253"/>
      <c r="X84" s="253"/>
      <c r="Y84" s="253"/>
      <c r="Z84" s="253"/>
      <c r="AA84" s="253"/>
      <c r="AB84" s="253"/>
      <c r="AC84" s="253"/>
      <c r="AD84" s="253"/>
      <c r="AE84" s="253"/>
      <c r="AF84" s="253"/>
      <c r="AG84" s="253"/>
      <c r="AH84" s="253"/>
      <c r="AI84" s="253"/>
      <c r="AJ84" s="253"/>
    </row>
    <row r="85" spans="1:36" x14ac:dyDescent="0.25">
      <c r="A85" s="253"/>
      <c r="B85" s="307"/>
      <c r="C85" s="301"/>
      <c r="D85" s="305"/>
      <c r="E85" s="305"/>
      <c r="F85" s="305"/>
      <c r="G85" s="305"/>
      <c r="H85" s="305"/>
      <c r="I85" s="305"/>
      <c r="J85" s="305"/>
      <c r="K85" s="305"/>
      <c r="L85" s="306"/>
      <c r="M85" s="253"/>
      <c r="N85" s="253"/>
      <c r="O85" s="253"/>
      <c r="P85" s="273">
        <f t="shared" si="4"/>
        <v>0</v>
      </c>
      <c r="Q85" s="304">
        <f t="shared" si="5"/>
        <v>0</v>
      </c>
      <c r="R85" s="253">
        <f t="shared" si="2"/>
        <v>0</v>
      </c>
      <c r="S85" s="253">
        <f t="shared" si="3"/>
        <v>0</v>
      </c>
      <c r="T85" s="253"/>
      <c r="U85" s="253"/>
      <c r="V85" s="253"/>
      <c r="W85" s="253"/>
      <c r="X85" s="253"/>
      <c r="Y85" s="253"/>
      <c r="Z85" s="253"/>
      <c r="AA85" s="253"/>
      <c r="AB85" s="253"/>
      <c r="AC85" s="253"/>
      <c r="AD85" s="253"/>
      <c r="AE85" s="253"/>
      <c r="AF85" s="253"/>
      <c r="AG85" s="253"/>
      <c r="AH85" s="253"/>
      <c r="AI85" s="253"/>
      <c r="AJ85" s="253"/>
    </row>
    <row r="86" spans="1:36" x14ac:dyDescent="0.25">
      <c r="A86" s="253"/>
      <c r="B86" s="307"/>
      <c r="C86" s="301"/>
      <c r="D86" s="305"/>
      <c r="E86" s="305"/>
      <c r="F86" s="305"/>
      <c r="G86" s="305"/>
      <c r="H86" s="305"/>
      <c r="I86" s="305"/>
      <c r="J86" s="305"/>
      <c r="K86" s="305"/>
      <c r="L86" s="306"/>
      <c r="M86" s="253"/>
      <c r="N86" s="253"/>
      <c r="O86" s="253"/>
      <c r="P86" s="273">
        <f t="shared" si="4"/>
        <v>0</v>
      </c>
      <c r="Q86" s="304">
        <f t="shared" si="5"/>
        <v>0</v>
      </c>
      <c r="R86" s="253">
        <f t="shared" si="2"/>
        <v>0</v>
      </c>
      <c r="S86" s="253">
        <f t="shared" si="3"/>
        <v>0</v>
      </c>
      <c r="T86" s="253"/>
      <c r="U86" s="253"/>
      <c r="V86" s="253"/>
      <c r="W86" s="253"/>
      <c r="X86" s="253"/>
      <c r="Y86" s="253"/>
      <c r="Z86" s="253"/>
      <c r="AA86" s="253"/>
      <c r="AB86" s="253"/>
      <c r="AC86" s="253"/>
      <c r="AD86" s="253"/>
      <c r="AE86" s="253"/>
      <c r="AF86" s="253"/>
      <c r="AG86" s="253"/>
      <c r="AH86" s="253"/>
      <c r="AI86" s="253"/>
      <c r="AJ86" s="253"/>
    </row>
    <row r="87" spans="1:36" x14ac:dyDescent="0.25">
      <c r="A87" s="253"/>
      <c r="B87" s="307"/>
      <c r="C87" s="301"/>
      <c r="D87" s="305"/>
      <c r="E87" s="305"/>
      <c r="F87" s="305"/>
      <c r="G87" s="305"/>
      <c r="H87" s="305"/>
      <c r="I87" s="305"/>
      <c r="J87" s="305"/>
      <c r="K87" s="305"/>
      <c r="L87" s="306"/>
      <c r="M87" s="253"/>
      <c r="N87" s="253"/>
      <c r="O87" s="253"/>
      <c r="P87" s="273">
        <f t="shared" si="4"/>
        <v>0</v>
      </c>
      <c r="Q87" s="304">
        <f t="shared" si="5"/>
        <v>0</v>
      </c>
      <c r="R87" s="253">
        <f t="shared" si="2"/>
        <v>0</v>
      </c>
      <c r="S87" s="253">
        <f t="shared" si="3"/>
        <v>0</v>
      </c>
      <c r="T87" s="253"/>
      <c r="U87" s="253"/>
      <c r="V87" s="253"/>
      <c r="W87" s="253"/>
      <c r="X87" s="253"/>
      <c r="Y87" s="253"/>
      <c r="Z87" s="253"/>
      <c r="AA87" s="253"/>
      <c r="AB87" s="253"/>
      <c r="AC87" s="253"/>
      <c r="AD87" s="253"/>
      <c r="AE87" s="253"/>
      <c r="AF87" s="253"/>
      <c r="AG87" s="253"/>
      <c r="AH87" s="253"/>
      <c r="AI87" s="253"/>
      <c r="AJ87" s="253"/>
    </row>
    <row r="88" spans="1:36" x14ac:dyDescent="0.25">
      <c r="A88" s="253"/>
      <c r="B88" s="307"/>
      <c r="C88" s="301"/>
      <c r="D88" s="305"/>
      <c r="E88" s="305"/>
      <c r="F88" s="305"/>
      <c r="G88" s="305"/>
      <c r="H88" s="305"/>
      <c r="I88" s="305"/>
      <c r="J88" s="305"/>
      <c r="K88" s="305"/>
      <c r="L88" s="306"/>
      <c r="M88" s="253"/>
      <c r="N88" s="253"/>
      <c r="O88" s="253"/>
      <c r="P88" s="273">
        <f t="shared" si="4"/>
        <v>0</v>
      </c>
      <c r="Q88" s="304">
        <f t="shared" si="5"/>
        <v>0</v>
      </c>
      <c r="R88" s="253">
        <f t="shared" si="2"/>
        <v>0</v>
      </c>
      <c r="S88" s="253">
        <f t="shared" si="3"/>
        <v>0</v>
      </c>
      <c r="T88" s="253"/>
      <c r="U88" s="253"/>
      <c r="V88" s="253"/>
      <c r="W88" s="253"/>
      <c r="X88" s="253"/>
      <c r="Y88" s="253"/>
      <c r="Z88" s="253"/>
      <c r="AA88" s="253"/>
      <c r="AB88" s="253"/>
      <c r="AC88" s="253"/>
      <c r="AD88" s="253"/>
      <c r="AE88" s="253"/>
      <c r="AF88" s="253"/>
      <c r="AG88" s="253"/>
      <c r="AH88" s="253"/>
      <c r="AI88" s="253"/>
      <c r="AJ88" s="253"/>
    </row>
    <row r="89" spans="1:36" x14ac:dyDescent="0.25">
      <c r="A89" s="253"/>
      <c r="B89" s="307"/>
      <c r="C89" s="301"/>
      <c r="D89" s="305"/>
      <c r="E89" s="305"/>
      <c r="F89" s="305"/>
      <c r="G89" s="305"/>
      <c r="H89" s="305"/>
      <c r="I89" s="305"/>
      <c r="J89" s="305"/>
      <c r="K89" s="305"/>
      <c r="L89" s="306"/>
      <c r="M89" s="253"/>
      <c r="N89" s="253"/>
      <c r="O89" s="253"/>
      <c r="P89" s="273">
        <f t="shared" si="4"/>
        <v>0</v>
      </c>
      <c r="Q89" s="304">
        <f t="shared" si="5"/>
        <v>0</v>
      </c>
      <c r="R89" s="253">
        <f t="shared" si="2"/>
        <v>0</v>
      </c>
      <c r="S89" s="253">
        <f t="shared" si="3"/>
        <v>0</v>
      </c>
      <c r="T89" s="253"/>
      <c r="U89" s="253"/>
      <c r="V89" s="253"/>
      <c r="W89" s="253"/>
      <c r="X89" s="253"/>
      <c r="Y89" s="253"/>
      <c r="Z89" s="253"/>
      <c r="AA89" s="253"/>
      <c r="AB89" s="253"/>
      <c r="AC89" s="253"/>
      <c r="AD89" s="253"/>
      <c r="AE89" s="253"/>
      <c r="AF89" s="253"/>
      <c r="AG89" s="253"/>
      <c r="AH89" s="253"/>
      <c r="AI89" s="253"/>
      <c r="AJ89" s="253"/>
    </row>
    <row r="90" spans="1:36" x14ac:dyDescent="0.25">
      <c r="A90" s="253"/>
      <c r="B90" s="307"/>
      <c r="C90" s="301"/>
      <c r="D90" s="305"/>
      <c r="E90" s="305"/>
      <c r="F90" s="305"/>
      <c r="G90" s="305"/>
      <c r="H90" s="305"/>
      <c r="I90" s="305"/>
      <c r="J90" s="305"/>
      <c r="K90" s="305"/>
      <c r="L90" s="306"/>
      <c r="M90" s="253"/>
      <c r="N90" s="253"/>
      <c r="O90" s="253"/>
      <c r="P90" s="273">
        <f t="shared" si="4"/>
        <v>0</v>
      </c>
      <c r="Q90" s="304">
        <f t="shared" si="5"/>
        <v>0</v>
      </c>
      <c r="R90" s="253">
        <f t="shared" si="2"/>
        <v>0</v>
      </c>
      <c r="S90" s="253">
        <f t="shared" si="3"/>
        <v>0</v>
      </c>
      <c r="T90" s="253"/>
      <c r="U90" s="253"/>
      <c r="V90" s="253"/>
      <c r="W90" s="253"/>
      <c r="X90" s="253"/>
      <c r="Y90" s="253"/>
      <c r="Z90" s="253"/>
      <c r="AA90" s="253"/>
      <c r="AB90" s="253"/>
      <c r="AC90" s="253"/>
      <c r="AD90" s="253"/>
      <c r="AE90" s="253"/>
      <c r="AF90" s="253"/>
      <c r="AG90" s="253"/>
      <c r="AH90" s="253"/>
      <c r="AI90" s="253"/>
      <c r="AJ90" s="253"/>
    </row>
    <row r="91" spans="1:36" x14ac:dyDescent="0.25">
      <c r="A91" s="253"/>
      <c r="B91" s="307"/>
      <c r="C91" s="301"/>
      <c r="D91" s="305"/>
      <c r="E91" s="305"/>
      <c r="F91" s="305"/>
      <c r="G91" s="305"/>
      <c r="H91" s="305"/>
      <c r="I91" s="305"/>
      <c r="J91" s="305"/>
      <c r="K91" s="305"/>
      <c r="L91" s="306"/>
      <c r="M91" s="253"/>
      <c r="N91" s="253"/>
      <c r="O91" s="253"/>
      <c r="P91" s="273">
        <f t="shared" si="4"/>
        <v>0</v>
      </c>
      <c r="Q91" s="304">
        <f t="shared" si="5"/>
        <v>0</v>
      </c>
      <c r="R91" s="253">
        <f t="shared" si="2"/>
        <v>0</v>
      </c>
      <c r="S91" s="253">
        <f t="shared" si="3"/>
        <v>0</v>
      </c>
      <c r="T91" s="253"/>
      <c r="U91" s="253"/>
      <c r="V91" s="253"/>
      <c r="W91" s="253"/>
      <c r="X91" s="253"/>
      <c r="Y91" s="253"/>
      <c r="Z91" s="253"/>
      <c r="AA91" s="253"/>
      <c r="AB91" s="253"/>
      <c r="AC91" s="253"/>
      <c r="AD91" s="253"/>
      <c r="AE91" s="253"/>
      <c r="AF91" s="253"/>
      <c r="AG91" s="253"/>
      <c r="AH91" s="253"/>
      <c r="AI91" s="253"/>
      <c r="AJ91" s="253"/>
    </row>
    <row r="92" spans="1:36" x14ac:dyDescent="0.25">
      <c r="A92" s="253"/>
      <c r="B92" s="307"/>
      <c r="C92" s="301"/>
      <c r="D92" s="305"/>
      <c r="E92" s="305"/>
      <c r="F92" s="305"/>
      <c r="G92" s="305"/>
      <c r="H92" s="305"/>
      <c r="I92" s="305"/>
      <c r="J92" s="305"/>
      <c r="K92" s="305"/>
      <c r="L92" s="306"/>
      <c r="M92" s="253"/>
      <c r="N92" s="253"/>
      <c r="O92" s="253"/>
      <c r="P92" s="273">
        <f t="shared" si="4"/>
        <v>0</v>
      </c>
      <c r="Q92" s="304">
        <f t="shared" si="5"/>
        <v>0</v>
      </c>
      <c r="R92" s="253">
        <f t="shared" si="2"/>
        <v>0</v>
      </c>
      <c r="S92" s="253">
        <f t="shared" si="3"/>
        <v>0</v>
      </c>
      <c r="T92" s="253"/>
      <c r="U92" s="253"/>
      <c r="V92" s="253"/>
      <c r="W92" s="253"/>
      <c r="X92" s="253"/>
      <c r="Y92" s="253"/>
      <c r="Z92" s="253"/>
      <c r="AA92" s="253"/>
      <c r="AB92" s="253"/>
      <c r="AC92" s="253"/>
      <c r="AD92" s="253"/>
      <c r="AE92" s="253"/>
      <c r="AF92" s="253"/>
      <c r="AG92" s="253"/>
      <c r="AH92" s="253"/>
      <c r="AI92" s="253"/>
      <c r="AJ92" s="253"/>
    </row>
    <row r="93" spans="1:36" x14ac:dyDescent="0.25">
      <c r="A93" s="253"/>
      <c r="B93" s="307"/>
      <c r="C93" s="301"/>
      <c r="D93" s="305"/>
      <c r="E93" s="305"/>
      <c r="F93" s="305"/>
      <c r="G93" s="305"/>
      <c r="H93" s="305"/>
      <c r="I93" s="305"/>
      <c r="J93" s="305"/>
      <c r="K93" s="305"/>
      <c r="L93" s="306"/>
      <c r="M93" s="253"/>
      <c r="N93" s="253"/>
      <c r="O93" s="253"/>
      <c r="P93" s="273">
        <f t="shared" si="4"/>
        <v>0</v>
      </c>
      <c r="Q93" s="304">
        <f t="shared" si="5"/>
        <v>0</v>
      </c>
      <c r="R93" s="253">
        <f t="shared" si="2"/>
        <v>0</v>
      </c>
      <c r="S93" s="253">
        <f t="shared" si="3"/>
        <v>0</v>
      </c>
      <c r="T93" s="253"/>
      <c r="U93" s="253"/>
      <c r="V93" s="253"/>
      <c r="W93" s="253"/>
      <c r="X93" s="253"/>
      <c r="Y93" s="253"/>
      <c r="Z93" s="253"/>
      <c r="AA93" s="253"/>
      <c r="AB93" s="253"/>
      <c r="AC93" s="253"/>
      <c r="AD93" s="253"/>
      <c r="AE93" s="253"/>
      <c r="AF93" s="253"/>
      <c r="AG93" s="253"/>
      <c r="AH93" s="253"/>
      <c r="AI93" s="253"/>
      <c r="AJ93" s="253"/>
    </row>
    <row r="94" spans="1:36" x14ac:dyDescent="0.25">
      <c r="A94" s="253"/>
      <c r="B94" s="307"/>
      <c r="C94" s="301"/>
      <c r="D94" s="305"/>
      <c r="E94" s="305"/>
      <c r="F94" s="305"/>
      <c r="G94" s="305"/>
      <c r="H94" s="305"/>
      <c r="I94" s="305"/>
      <c r="J94" s="305"/>
      <c r="K94" s="305"/>
      <c r="L94" s="306"/>
      <c r="M94" s="253"/>
      <c r="N94" s="253"/>
      <c r="O94" s="253"/>
      <c r="P94" s="273">
        <f t="shared" si="4"/>
        <v>0</v>
      </c>
      <c r="Q94" s="304">
        <f t="shared" si="5"/>
        <v>0</v>
      </c>
      <c r="R94" s="253">
        <f t="shared" si="2"/>
        <v>0</v>
      </c>
      <c r="S94" s="253">
        <f t="shared" si="3"/>
        <v>0</v>
      </c>
      <c r="T94" s="253"/>
      <c r="U94" s="253"/>
      <c r="V94" s="253"/>
      <c r="W94" s="253"/>
      <c r="X94" s="253"/>
      <c r="Y94" s="253"/>
      <c r="Z94" s="253"/>
      <c r="AA94" s="253"/>
      <c r="AB94" s="253"/>
      <c r="AC94" s="253"/>
      <c r="AD94" s="253"/>
      <c r="AE94" s="253"/>
      <c r="AF94" s="253"/>
      <c r="AG94" s="253"/>
      <c r="AH94" s="253"/>
      <c r="AI94" s="253"/>
      <c r="AJ94" s="253"/>
    </row>
    <row r="95" spans="1:36" x14ac:dyDescent="0.25">
      <c r="A95" s="253"/>
      <c r="B95" s="307"/>
      <c r="C95" s="301"/>
      <c r="D95" s="305"/>
      <c r="E95" s="305"/>
      <c r="F95" s="305"/>
      <c r="G95" s="305"/>
      <c r="H95" s="305"/>
      <c r="I95" s="305"/>
      <c r="J95" s="305"/>
      <c r="K95" s="305"/>
      <c r="L95" s="306"/>
      <c r="M95" s="253"/>
      <c r="N95" s="253"/>
      <c r="O95" s="253"/>
      <c r="P95" s="273">
        <f t="shared" si="4"/>
        <v>0</v>
      </c>
      <c r="Q95" s="304">
        <f t="shared" si="5"/>
        <v>0</v>
      </c>
      <c r="R95" s="253">
        <f t="shared" si="2"/>
        <v>0</v>
      </c>
      <c r="S95" s="253">
        <f t="shared" si="3"/>
        <v>0</v>
      </c>
      <c r="T95" s="253"/>
      <c r="U95" s="253"/>
      <c r="V95" s="253"/>
      <c r="W95" s="253"/>
      <c r="X95" s="253"/>
      <c r="Y95" s="253"/>
      <c r="Z95" s="253"/>
      <c r="AA95" s="253"/>
      <c r="AB95" s="253"/>
      <c r="AC95" s="253"/>
      <c r="AD95" s="253"/>
      <c r="AE95" s="253"/>
      <c r="AF95" s="253"/>
      <c r="AG95" s="253"/>
      <c r="AH95" s="253"/>
      <c r="AI95" s="253"/>
      <c r="AJ95" s="253"/>
    </row>
    <row r="96" spans="1:36" x14ac:dyDescent="0.25">
      <c r="A96" s="253"/>
      <c r="B96" s="307"/>
      <c r="C96" s="301"/>
      <c r="D96" s="305"/>
      <c r="E96" s="305"/>
      <c r="F96" s="305"/>
      <c r="G96" s="305"/>
      <c r="H96" s="305"/>
      <c r="I96" s="305"/>
      <c r="J96" s="305"/>
      <c r="K96" s="305"/>
      <c r="L96" s="306"/>
      <c r="M96" s="253"/>
      <c r="N96" s="253"/>
      <c r="O96" s="253"/>
      <c r="P96" s="273">
        <f t="shared" si="4"/>
        <v>0</v>
      </c>
      <c r="Q96" s="304">
        <f t="shared" si="5"/>
        <v>0</v>
      </c>
      <c r="R96" s="253">
        <f t="shared" si="2"/>
        <v>0</v>
      </c>
      <c r="S96" s="253">
        <f t="shared" si="3"/>
        <v>0</v>
      </c>
      <c r="T96" s="253"/>
      <c r="U96" s="253"/>
      <c r="V96" s="253"/>
      <c r="W96" s="253"/>
      <c r="X96" s="253"/>
      <c r="Y96" s="253"/>
      <c r="Z96" s="253"/>
      <c r="AA96" s="253"/>
      <c r="AB96" s="253"/>
      <c r="AC96" s="253"/>
      <c r="AD96" s="253"/>
      <c r="AE96" s="253"/>
      <c r="AF96" s="253"/>
      <c r="AG96" s="253"/>
      <c r="AH96" s="253"/>
      <c r="AI96" s="253"/>
      <c r="AJ96" s="253"/>
    </row>
    <row r="97" spans="1:36" x14ac:dyDescent="0.25">
      <c r="A97" s="253"/>
      <c r="B97" s="253"/>
      <c r="C97" s="253"/>
      <c r="D97" s="253"/>
      <c r="E97" s="253"/>
      <c r="F97" s="253"/>
      <c r="G97" s="253"/>
      <c r="H97" s="253"/>
      <c r="I97" s="253"/>
      <c r="J97" s="253"/>
      <c r="K97" s="253"/>
      <c r="L97" s="253"/>
      <c r="M97" s="253"/>
      <c r="N97" s="253"/>
      <c r="O97" s="253"/>
      <c r="P97" s="253"/>
      <c r="Q97" s="253"/>
      <c r="R97" s="253"/>
      <c r="S97" s="253"/>
      <c r="T97" s="253"/>
      <c r="U97" s="253"/>
      <c r="V97" s="253"/>
      <c r="W97" s="253"/>
      <c r="X97" s="253"/>
      <c r="Y97" s="253"/>
      <c r="Z97" s="253"/>
      <c r="AA97" s="253"/>
      <c r="AB97" s="253"/>
      <c r="AC97" s="253"/>
      <c r="AD97" s="253"/>
      <c r="AE97" s="253"/>
      <c r="AF97" s="253"/>
      <c r="AG97" s="253"/>
      <c r="AH97" s="253"/>
      <c r="AI97" s="253"/>
      <c r="AJ97" s="253"/>
    </row>
    <row r="98" spans="1:36" x14ac:dyDescent="0.25">
      <c r="A98" s="253"/>
      <c r="B98" s="253"/>
      <c r="C98" s="253"/>
      <c r="D98" s="253"/>
      <c r="E98" s="253"/>
      <c r="F98" s="253"/>
      <c r="G98" s="253"/>
      <c r="H98" s="253"/>
      <c r="I98" s="253"/>
      <c r="J98" s="253"/>
      <c r="K98" s="253"/>
      <c r="L98" s="253"/>
      <c r="M98" s="253"/>
      <c r="N98" s="253"/>
      <c r="O98" s="253"/>
      <c r="P98" s="253"/>
      <c r="Q98" s="253"/>
      <c r="R98" s="253"/>
      <c r="S98" s="253"/>
      <c r="T98" s="253"/>
      <c r="U98" s="253"/>
      <c r="V98" s="253"/>
      <c r="W98" s="253"/>
      <c r="X98" s="253"/>
      <c r="Y98" s="253"/>
      <c r="Z98" s="253"/>
      <c r="AA98" s="253"/>
      <c r="AB98" s="253"/>
      <c r="AC98" s="253"/>
      <c r="AD98" s="253"/>
      <c r="AE98" s="253"/>
      <c r="AF98" s="253"/>
      <c r="AG98" s="253"/>
      <c r="AH98" s="253"/>
      <c r="AI98" s="253"/>
      <c r="AJ98" s="253"/>
    </row>
    <row r="99" spans="1:36" x14ac:dyDescent="0.25">
      <c r="A99" s="253"/>
      <c r="B99" s="253"/>
      <c r="C99" s="253"/>
      <c r="D99" s="253"/>
      <c r="E99" s="253"/>
      <c r="F99" s="253"/>
      <c r="G99" s="253"/>
      <c r="H99" s="253"/>
      <c r="I99" s="253"/>
      <c r="J99" s="253"/>
      <c r="K99" s="253"/>
      <c r="L99" s="253"/>
      <c r="M99" s="253"/>
      <c r="N99" s="253"/>
      <c r="O99" s="253"/>
      <c r="P99" s="253"/>
      <c r="Q99" s="253"/>
      <c r="R99" s="253"/>
      <c r="S99" s="253"/>
      <c r="T99" s="253"/>
      <c r="U99" s="253"/>
      <c r="V99" s="253"/>
      <c r="W99" s="253"/>
      <c r="X99" s="253"/>
      <c r="Y99" s="253"/>
      <c r="Z99" s="253"/>
      <c r="AA99" s="253"/>
      <c r="AB99" s="253"/>
      <c r="AC99" s="253"/>
      <c r="AD99" s="253"/>
      <c r="AE99" s="253"/>
      <c r="AF99" s="253"/>
      <c r="AG99" s="253"/>
      <c r="AH99" s="253"/>
      <c r="AI99" s="253"/>
      <c r="AJ99" s="253"/>
    </row>
    <row r="100" spans="1:36" x14ac:dyDescent="0.25">
      <c r="A100" s="253"/>
      <c r="B100" s="253"/>
      <c r="C100" s="253"/>
      <c r="D100" s="253"/>
      <c r="E100" s="253"/>
      <c r="F100" s="253"/>
      <c r="G100" s="253"/>
      <c r="H100" s="253"/>
      <c r="I100" s="253"/>
      <c r="J100" s="253"/>
      <c r="K100" s="253"/>
      <c r="L100" s="253"/>
      <c r="M100" s="253"/>
      <c r="N100" s="253"/>
      <c r="O100" s="253"/>
      <c r="P100" s="253"/>
      <c r="Q100" s="253"/>
      <c r="R100" s="253"/>
      <c r="S100" s="253"/>
      <c r="T100" s="253"/>
      <c r="U100" s="253"/>
      <c r="V100" s="253"/>
      <c r="W100" s="253"/>
      <c r="X100" s="253"/>
      <c r="Y100" s="253"/>
      <c r="Z100" s="253"/>
      <c r="AA100" s="253"/>
      <c r="AB100" s="253"/>
      <c r="AC100" s="253"/>
      <c r="AD100" s="253"/>
      <c r="AE100" s="253"/>
      <c r="AF100" s="253"/>
      <c r="AG100" s="253"/>
      <c r="AH100" s="253"/>
      <c r="AI100" s="253"/>
      <c r="AJ100" s="253"/>
    </row>
    <row r="101" spans="1:36" x14ac:dyDescent="0.25">
      <c r="A101" s="253"/>
      <c r="B101" s="253"/>
      <c r="C101" s="253"/>
      <c r="D101" s="253"/>
      <c r="E101" s="253"/>
      <c r="F101" s="253"/>
      <c r="G101" s="253"/>
      <c r="H101" s="253"/>
      <c r="I101" s="253"/>
      <c r="J101" s="253"/>
      <c r="K101" s="253"/>
      <c r="L101" s="253"/>
      <c r="M101" s="253"/>
      <c r="N101" s="253"/>
      <c r="O101" s="253"/>
      <c r="P101" s="253"/>
      <c r="Q101" s="253"/>
      <c r="R101" s="253"/>
      <c r="S101" s="253"/>
      <c r="T101" s="253"/>
      <c r="U101" s="253"/>
      <c r="V101" s="253"/>
      <c r="W101" s="253"/>
      <c r="X101" s="253"/>
      <c r="Y101" s="253"/>
      <c r="Z101" s="253"/>
      <c r="AA101" s="253"/>
      <c r="AB101" s="253"/>
      <c r="AC101" s="253"/>
      <c r="AD101" s="253"/>
      <c r="AE101" s="253"/>
      <c r="AF101" s="253"/>
      <c r="AG101" s="253"/>
      <c r="AH101" s="253"/>
      <c r="AI101" s="253"/>
      <c r="AJ101" s="253"/>
    </row>
    <row r="102" spans="1:36" x14ac:dyDescent="0.25">
      <c r="A102" s="253"/>
      <c r="B102" s="253"/>
      <c r="C102" s="253"/>
      <c r="D102" s="253"/>
      <c r="E102" s="253"/>
      <c r="F102" s="253"/>
      <c r="G102" s="253"/>
      <c r="H102" s="253"/>
      <c r="I102" s="253"/>
      <c r="J102" s="253"/>
      <c r="K102" s="253"/>
      <c r="L102" s="253"/>
      <c r="M102" s="253"/>
      <c r="N102" s="253"/>
      <c r="O102" s="253"/>
      <c r="P102" s="253"/>
      <c r="Q102" s="253"/>
      <c r="R102" s="253"/>
      <c r="S102" s="253"/>
      <c r="T102" s="253"/>
      <c r="U102" s="253"/>
      <c r="V102" s="253"/>
      <c r="W102" s="253"/>
      <c r="X102" s="253"/>
      <c r="Y102" s="253"/>
      <c r="Z102" s="253"/>
      <c r="AA102" s="253"/>
      <c r="AB102" s="253"/>
      <c r="AC102" s="253"/>
      <c r="AD102" s="253"/>
      <c r="AE102" s="253"/>
      <c r="AF102" s="253"/>
      <c r="AG102" s="253"/>
      <c r="AH102" s="253"/>
      <c r="AI102" s="253"/>
      <c r="AJ102" s="253"/>
    </row>
    <row r="103" spans="1:36" x14ac:dyDescent="0.25">
      <c r="A103" s="253"/>
      <c r="B103" s="253"/>
      <c r="C103" s="253"/>
      <c r="D103" s="253"/>
      <c r="E103" s="253"/>
      <c r="F103" s="253"/>
      <c r="G103" s="253"/>
      <c r="H103" s="253"/>
      <c r="I103" s="253"/>
      <c r="J103" s="253"/>
      <c r="K103" s="253"/>
      <c r="L103" s="253"/>
      <c r="M103" s="253"/>
      <c r="N103" s="253"/>
      <c r="O103" s="253"/>
      <c r="P103" s="253"/>
      <c r="Q103" s="253"/>
      <c r="R103" s="253"/>
      <c r="S103" s="253"/>
      <c r="T103" s="253"/>
      <c r="U103" s="253"/>
      <c r="V103" s="253"/>
      <c r="W103" s="253"/>
      <c r="X103" s="253"/>
      <c r="Y103" s="253"/>
      <c r="Z103" s="253"/>
      <c r="AA103" s="253"/>
      <c r="AB103" s="253"/>
      <c r="AC103" s="253"/>
      <c r="AD103" s="253"/>
      <c r="AE103" s="253"/>
      <c r="AF103" s="253"/>
      <c r="AG103" s="253"/>
      <c r="AH103" s="253"/>
      <c r="AI103" s="253"/>
      <c r="AJ103" s="253"/>
    </row>
    <row r="104" spans="1:36" x14ac:dyDescent="0.25">
      <c r="A104" s="253"/>
      <c r="B104" s="253"/>
      <c r="C104" s="253"/>
      <c r="D104" s="253"/>
      <c r="E104" s="253"/>
      <c r="F104" s="253"/>
      <c r="G104" s="253"/>
      <c r="H104" s="253"/>
      <c r="I104" s="253"/>
      <c r="J104" s="253"/>
      <c r="K104" s="253"/>
      <c r="L104" s="253"/>
      <c r="M104" s="253"/>
      <c r="N104" s="253"/>
      <c r="O104" s="253"/>
      <c r="P104" s="253"/>
      <c r="Q104" s="253"/>
      <c r="R104" s="253"/>
      <c r="S104" s="253"/>
      <c r="T104" s="253"/>
      <c r="U104" s="253"/>
      <c r="V104" s="253"/>
      <c r="W104" s="253"/>
      <c r="X104" s="253"/>
      <c r="Y104" s="253"/>
      <c r="Z104" s="253"/>
      <c r="AA104" s="253"/>
      <c r="AB104" s="253"/>
      <c r="AC104" s="253"/>
      <c r="AD104" s="253"/>
      <c r="AE104" s="253"/>
      <c r="AF104" s="253"/>
      <c r="AG104" s="253"/>
      <c r="AH104" s="253"/>
      <c r="AI104" s="253"/>
      <c r="AJ104" s="253"/>
    </row>
    <row r="105" spans="1:36" x14ac:dyDescent="0.25">
      <c r="A105" s="253"/>
      <c r="B105" s="253"/>
      <c r="C105" s="253"/>
      <c r="D105" s="253"/>
      <c r="E105" s="253"/>
      <c r="F105" s="253"/>
      <c r="G105" s="253"/>
      <c r="H105" s="253"/>
      <c r="I105" s="253"/>
      <c r="J105" s="253"/>
      <c r="K105" s="253"/>
      <c r="L105" s="253"/>
      <c r="M105" s="253"/>
      <c r="N105" s="253"/>
      <c r="O105" s="253"/>
      <c r="P105" s="253"/>
      <c r="Q105" s="253"/>
      <c r="R105" s="253"/>
      <c r="S105" s="253"/>
      <c r="T105" s="253"/>
      <c r="U105" s="253"/>
      <c r="V105" s="253"/>
      <c r="W105" s="253"/>
      <c r="X105" s="253"/>
      <c r="Y105" s="253"/>
      <c r="Z105" s="253"/>
      <c r="AA105" s="253"/>
      <c r="AB105" s="253"/>
      <c r="AC105" s="253"/>
      <c r="AD105" s="253"/>
      <c r="AE105" s="253"/>
      <c r="AF105" s="253"/>
      <c r="AG105" s="253"/>
      <c r="AH105" s="253"/>
      <c r="AI105" s="253"/>
      <c r="AJ105" s="253"/>
    </row>
    <row r="106" spans="1:36" x14ac:dyDescent="0.25">
      <c r="A106" s="253"/>
      <c r="B106" s="253"/>
      <c r="C106" s="253"/>
      <c r="D106" s="253"/>
      <c r="E106" s="253"/>
      <c r="F106" s="253"/>
      <c r="G106" s="253"/>
      <c r="H106" s="253"/>
      <c r="I106" s="253"/>
      <c r="J106" s="253"/>
      <c r="K106" s="253"/>
      <c r="L106" s="253"/>
      <c r="M106" s="253"/>
      <c r="N106" s="253"/>
      <c r="O106" s="253"/>
      <c r="P106" s="253"/>
      <c r="Q106" s="253"/>
      <c r="R106" s="253"/>
      <c r="S106" s="253"/>
      <c r="T106" s="253"/>
      <c r="U106" s="253"/>
      <c r="V106" s="253"/>
      <c r="W106" s="253"/>
      <c r="X106" s="253"/>
      <c r="Y106" s="253"/>
      <c r="Z106" s="253"/>
      <c r="AA106" s="253"/>
      <c r="AB106" s="253"/>
      <c r="AC106" s="253"/>
      <c r="AD106" s="253"/>
      <c r="AE106" s="253"/>
      <c r="AF106" s="253"/>
      <c r="AG106" s="253"/>
      <c r="AH106" s="253"/>
      <c r="AI106" s="253"/>
      <c r="AJ106" s="253"/>
    </row>
    <row r="107" spans="1:36" x14ac:dyDescent="0.25">
      <c r="A107" s="253"/>
      <c r="B107" s="253"/>
      <c r="C107" s="253"/>
      <c r="D107" s="253"/>
      <c r="E107" s="253"/>
      <c r="F107" s="253"/>
      <c r="G107" s="253"/>
      <c r="H107" s="253"/>
      <c r="I107" s="253"/>
      <c r="J107" s="253"/>
      <c r="K107" s="253"/>
      <c r="L107" s="253"/>
      <c r="M107" s="253"/>
      <c r="N107" s="253"/>
      <c r="O107" s="253"/>
      <c r="P107" s="253"/>
      <c r="Q107" s="253"/>
      <c r="R107" s="253"/>
      <c r="S107" s="253"/>
      <c r="T107" s="253"/>
      <c r="U107" s="253"/>
      <c r="V107" s="253"/>
      <c r="W107" s="253"/>
      <c r="X107" s="253"/>
      <c r="Y107" s="253"/>
      <c r="Z107" s="253"/>
      <c r="AA107" s="253"/>
      <c r="AB107" s="253"/>
      <c r="AC107" s="253"/>
      <c r="AD107" s="253"/>
      <c r="AE107" s="253"/>
      <c r="AF107" s="253"/>
      <c r="AG107" s="253"/>
      <c r="AH107" s="253"/>
      <c r="AI107" s="253"/>
      <c r="AJ107" s="253"/>
    </row>
    <row r="108" spans="1:36" x14ac:dyDescent="0.25">
      <c r="A108" s="253"/>
      <c r="B108" s="253"/>
      <c r="C108" s="253"/>
      <c r="D108" s="253"/>
      <c r="E108" s="253"/>
      <c r="F108" s="253"/>
      <c r="G108" s="253"/>
      <c r="H108" s="253"/>
      <c r="I108" s="253"/>
      <c r="J108" s="253"/>
      <c r="K108" s="253"/>
      <c r="L108" s="253"/>
      <c r="M108" s="253"/>
      <c r="N108" s="253"/>
      <c r="O108" s="253"/>
      <c r="P108" s="253"/>
      <c r="Q108" s="253"/>
      <c r="R108" s="253"/>
      <c r="S108" s="253"/>
      <c r="T108" s="253"/>
      <c r="U108" s="253"/>
      <c r="V108" s="253"/>
      <c r="W108" s="253"/>
      <c r="X108" s="253"/>
      <c r="Y108" s="253"/>
      <c r="Z108" s="253"/>
      <c r="AA108" s="253"/>
      <c r="AB108" s="253"/>
      <c r="AC108" s="253"/>
      <c r="AD108" s="253"/>
      <c r="AE108" s="253"/>
      <c r="AF108" s="253"/>
      <c r="AG108" s="253"/>
      <c r="AH108" s="253"/>
      <c r="AI108" s="253"/>
      <c r="AJ108" s="253"/>
    </row>
    <row r="109" spans="1:36" x14ac:dyDescent="0.25">
      <c r="A109" s="253"/>
      <c r="B109" s="253"/>
      <c r="C109" s="253"/>
      <c r="D109" s="253"/>
      <c r="E109" s="253"/>
      <c r="F109" s="253"/>
      <c r="G109" s="253"/>
      <c r="H109" s="253"/>
      <c r="I109" s="253"/>
      <c r="J109" s="253"/>
      <c r="K109" s="253"/>
      <c r="L109" s="253"/>
      <c r="M109" s="253"/>
      <c r="N109" s="253"/>
      <c r="O109" s="253"/>
      <c r="P109" s="253"/>
      <c r="Q109" s="253"/>
      <c r="R109" s="253"/>
      <c r="S109" s="253"/>
      <c r="T109" s="253"/>
      <c r="U109" s="253"/>
      <c r="V109" s="253"/>
      <c r="W109" s="253"/>
      <c r="X109" s="253"/>
      <c r="Y109" s="253"/>
      <c r="Z109" s="253"/>
      <c r="AA109" s="253"/>
      <c r="AB109" s="253"/>
      <c r="AC109" s="253"/>
      <c r="AD109" s="253"/>
      <c r="AE109" s="253"/>
      <c r="AF109" s="253"/>
      <c r="AG109" s="253"/>
      <c r="AH109" s="253"/>
      <c r="AI109" s="253"/>
      <c r="AJ109" s="253"/>
    </row>
    <row r="110" spans="1:36" x14ac:dyDescent="0.25">
      <c r="A110" s="253"/>
      <c r="B110" s="253"/>
      <c r="C110" s="253"/>
      <c r="D110" s="253"/>
      <c r="E110" s="253"/>
      <c r="F110" s="253"/>
      <c r="G110" s="253"/>
      <c r="H110" s="253"/>
      <c r="I110" s="253"/>
      <c r="J110" s="253"/>
      <c r="K110" s="253"/>
      <c r="L110" s="253"/>
      <c r="M110" s="253"/>
      <c r="N110" s="253"/>
      <c r="O110" s="253"/>
      <c r="P110" s="253"/>
      <c r="Q110" s="253"/>
      <c r="R110" s="253"/>
      <c r="S110" s="253"/>
      <c r="T110" s="253"/>
      <c r="U110" s="253"/>
      <c r="V110" s="253"/>
      <c r="W110" s="253"/>
      <c r="X110" s="253"/>
      <c r="Y110" s="253"/>
      <c r="Z110" s="253"/>
      <c r="AA110" s="253"/>
      <c r="AB110" s="253"/>
      <c r="AC110" s="253"/>
      <c r="AD110" s="253"/>
      <c r="AE110" s="253"/>
      <c r="AF110" s="253"/>
      <c r="AG110" s="253"/>
      <c r="AH110" s="253"/>
      <c r="AI110" s="253"/>
      <c r="AJ110" s="253"/>
    </row>
    <row r="111" spans="1:36" x14ac:dyDescent="0.25">
      <c r="A111" s="253"/>
      <c r="B111" s="253"/>
      <c r="C111" s="253"/>
      <c r="D111" s="253"/>
      <c r="E111" s="253"/>
      <c r="F111" s="253"/>
      <c r="G111" s="253"/>
      <c r="H111" s="253"/>
      <c r="I111" s="253"/>
      <c r="J111" s="253"/>
      <c r="K111" s="253"/>
      <c r="L111" s="253"/>
      <c r="M111" s="253"/>
      <c r="N111" s="253"/>
      <c r="O111" s="253"/>
      <c r="P111" s="253"/>
      <c r="Q111" s="253"/>
      <c r="R111" s="253"/>
      <c r="S111" s="253"/>
      <c r="T111" s="253"/>
      <c r="U111" s="253"/>
      <c r="V111" s="253"/>
      <c r="W111" s="253"/>
      <c r="X111" s="253"/>
      <c r="Y111" s="253"/>
      <c r="Z111" s="253"/>
      <c r="AA111" s="253"/>
      <c r="AB111" s="253"/>
      <c r="AC111" s="253"/>
      <c r="AD111" s="253"/>
      <c r="AE111" s="253"/>
      <c r="AF111" s="253"/>
      <c r="AG111" s="253"/>
      <c r="AH111" s="253"/>
      <c r="AI111" s="253"/>
      <c r="AJ111" s="253"/>
    </row>
    <row r="112" spans="1:36" x14ac:dyDescent="0.25">
      <c r="A112" s="253"/>
      <c r="B112" s="253"/>
      <c r="C112" s="253"/>
      <c r="D112" s="253"/>
      <c r="E112" s="253"/>
      <c r="F112" s="253"/>
      <c r="G112" s="253"/>
      <c r="H112" s="253"/>
      <c r="I112" s="253"/>
      <c r="J112" s="253"/>
      <c r="K112" s="253"/>
      <c r="L112" s="253"/>
      <c r="M112" s="253"/>
      <c r="N112" s="253"/>
      <c r="O112" s="253"/>
      <c r="P112" s="253"/>
      <c r="Q112" s="253"/>
      <c r="R112" s="253"/>
      <c r="S112" s="253"/>
      <c r="T112" s="253"/>
      <c r="U112" s="253"/>
      <c r="V112" s="253"/>
      <c r="W112" s="253"/>
      <c r="X112" s="253"/>
      <c r="Y112" s="253"/>
      <c r="Z112" s="253"/>
      <c r="AA112" s="253"/>
      <c r="AB112" s="253"/>
      <c r="AC112" s="253"/>
      <c r="AD112" s="253"/>
      <c r="AE112" s="253"/>
      <c r="AF112" s="253"/>
      <c r="AG112" s="253"/>
      <c r="AH112" s="253"/>
      <c r="AI112" s="253"/>
      <c r="AJ112" s="253"/>
    </row>
    <row r="113" spans="1:36" x14ac:dyDescent="0.25">
      <c r="A113" s="253"/>
      <c r="B113" s="253"/>
      <c r="C113" s="253"/>
      <c r="D113" s="253"/>
      <c r="E113" s="253"/>
      <c r="F113" s="253"/>
      <c r="G113" s="253"/>
      <c r="H113" s="253"/>
      <c r="I113" s="253"/>
      <c r="J113" s="253"/>
      <c r="K113" s="253"/>
      <c r="L113" s="253"/>
      <c r="M113" s="253"/>
      <c r="N113" s="253"/>
      <c r="O113" s="253"/>
      <c r="P113" s="253"/>
      <c r="Q113" s="253"/>
      <c r="R113" s="253"/>
      <c r="S113" s="253"/>
      <c r="T113" s="253"/>
      <c r="U113" s="253"/>
      <c r="V113" s="253"/>
      <c r="W113" s="253"/>
      <c r="X113" s="253"/>
      <c r="Y113" s="253"/>
      <c r="Z113" s="253"/>
      <c r="AA113" s="253"/>
      <c r="AB113" s="253"/>
      <c r="AC113" s="253"/>
      <c r="AD113" s="253"/>
      <c r="AE113" s="253"/>
      <c r="AF113" s="253"/>
      <c r="AG113" s="253"/>
      <c r="AH113" s="253"/>
      <c r="AI113" s="253"/>
      <c r="AJ113" s="253"/>
    </row>
    <row r="114" spans="1:36" x14ac:dyDescent="0.25">
      <c r="A114" s="253"/>
      <c r="B114" s="253"/>
      <c r="C114" s="253"/>
      <c r="D114" s="253"/>
      <c r="E114" s="253"/>
      <c r="F114" s="253"/>
      <c r="G114" s="253"/>
      <c r="H114" s="253"/>
      <c r="I114" s="253"/>
      <c r="J114" s="253"/>
      <c r="K114" s="253"/>
      <c r="L114" s="253"/>
      <c r="M114" s="253"/>
      <c r="N114" s="253"/>
      <c r="O114" s="253"/>
      <c r="P114" s="253"/>
      <c r="Q114" s="253"/>
      <c r="R114" s="253"/>
      <c r="S114" s="253"/>
      <c r="T114" s="253"/>
      <c r="U114" s="253"/>
      <c r="V114" s="253"/>
      <c r="W114" s="253"/>
      <c r="X114" s="253"/>
      <c r="Y114" s="253"/>
      <c r="Z114" s="253"/>
      <c r="AA114" s="253"/>
      <c r="AB114" s="253"/>
      <c r="AC114" s="253"/>
      <c r="AD114" s="253"/>
      <c r="AE114" s="253"/>
      <c r="AF114" s="253"/>
      <c r="AG114" s="253"/>
      <c r="AH114" s="253"/>
      <c r="AI114" s="253"/>
      <c r="AJ114" s="253"/>
    </row>
    <row r="115" spans="1:36" x14ac:dyDescent="0.25">
      <c r="A115" s="253"/>
      <c r="B115" s="253"/>
      <c r="C115" s="253"/>
      <c r="D115" s="253"/>
      <c r="E115" s="253"/>
      <c r="F115" s="253"/>
      <c r="G115" s="253"/>
      <c r="H115" s="253"/>
      <c r="I115" s="253"/>
      <c r="J115" s="253"/>
      <c r="K115" s="253"/>
      <c r="L115" s="253"/>
      <c r="M115" s="253"/>
      <c r="N115" s="253"/>
      <c r="O115" s="253"/>
      <c r="P115" s="253"/>
      <c r="Q115" s="253"/>
      <c r="R115" s="253"/>
      <c r="S115" s="253"/>
      <c r="T115" s="253"/>
      <c r="U115" s="253"/>
      <c r="V115" s="253"/>
      <c r="W115" s="253"/>
      <c r="X115" s="253"/>
      <c r="Y115" s="253"/>
      <c r="Z115" s="253"/>
      <c r="AA115" s="253"/>
      <c r="AB115" s="253"/>
      <c r="AC115" s="253"/>
      <c r="AD115" s="253"/>
      <c r="AE115" s="253"/>
      <c r="AF115" s="253"/>
      <c r="AG115" s="253"/>
      <c r="AH115" s="253"/>
      <c r="AI115" s="253"/>
      <c r="AJ115" s="253"/>
    </row>
    <row r="116" spans="1:36" x14ac:dyDescent="0.25">
      <c r="A116" s="253"/>
      <c r="B116" s="253"/>
      <c r="C116" s="253"/>
      <c r="D116" s="253"/>
      <c r="E116" s="253"/>
      <c r="F116" s="253"/>
      <c r="G116" s="253"/>
      <c r="H116" s="253"/>
      <c r="I116" s="253"/>
      <c r="J116" s="253"/>
      <c r="K116" s="253"/>
      <c r="L116" s="253"/>
      <c r="M116" s="253"/>
      <c r="N116" s="253"/>
      <c r="O116" s="253"/>
      <c r="P116" s="253"/>
      <c r="Q116" s="253"/>
      <c r="R116" s="253"/>
      <c r="S116" s="253"/>
      <c r="T116" s="253"/>
      <c r="U116" s="253"/>
      <c r="V116" s="253"/>
      <c r="W116" s="253"/>
      <c r="X116" s="253"/>
      <c r="Y116" s="253"/>
      <c r="Z116" s="253"/>
      <c r="AA116" s="253"/>
      <c r="AB116" s="253"/>
      <c r="AC116" s="253"/>
      <c r="AD116" s="253"/>
      <c r="AE116" s="253"/>
      <c r="AF116" s="253"/>
      <c r="AG116" s="253"/>
      <c r="AH116" s="253"/>
      <c r="AI116" s="253"/>
      <c r="AJ116" s="253"/>
    </row>
    <row r="117" spans="1:36" x14ac:dyDescent="0.25">
      <c r="A117" s="253"/>
      <c r="B117" s="253"/>
      <c r="C117" s="253"/>
      <c r="D117" s="253"/>
      <c r="E117" s="253"/>
      <c r="F117" s="253"/>
      <c r="G117" s="253"/>
      <c r="H117" s="253"/>
      <c r="I117" s="253"/>
      <c r="J117" s="253"/>
      <c r="K117" s="253"/>
      <c r="L117" s="253"/>
      <c r="M117" s="253"/>
      <c r="N117" s="253"/>
      <c r="O117" s="253"/>
      <c r="P117" s="253"/>
      <c r="Q117" s="253"/>
      <c r="R117" s="253"/>
      <c r="S117" s="253"/>
      <c r="T117" s="253"/>
      <c r="U117" s="253"/>
      <c r="V117" s="253"/>
      <c r="W117" s="253"/>
      <c r="X117" s="253"/>
      <c r="Y117" s="253"/>
      <c r="Z117" s="253"/>
      <c r="AA117" s="253"/>
      <c r="AB117" s="253"/>
      <c r="AC117" s="253"/>
      <c r="AD117" s="253"/>
      <c r="AE117" s="253"/>
      <c r="AF117" s="253"/>
      <c r="AG117" s="253"/>
      <c r="AH117" s="253"/>
      <c r="AI117" s="253"/>
      <c r="AJ117" s="253"/>
    </row>
    <row r="118" spans="1:36" x14ac:dyDescent="0.25">
      <c r="A118" s="253"/>
      <c r="B118" s="253"/>
      <c r="C118" s="253"/>
      <c r="D118" s="253"/>
      <c r="E118" s="253"/>
      <c r="F118" s="253"/>
      <c r="G118" s="253"/>
      <c r="H118" s="253"/>
      <c r="I118" s="253"/>
      <c r="J118" s="253"/>
      <c r="K118" s="253"/>
      <c r="L118" s="253"/>
      <c r="M118" s="253"/>
      <c r="N118" s="253"/>
      <c r="O118" s="253"/>
      <c r="P118" s="253"/>
      <c r="Q118" s="253"/>
      <c r="R118" s="253"/>
      <c r="S118" s="253"/>
      <c r="T118" s="253"/>
      <c r="U118" s="253"/>
      <c r="V118" s="253"/>
      <c r="W118" s="253"/>
      <c r="X118" s="253"/>
      <c r="Y118" s="253"/>
      <c r="Z118" s="253"/>
      <c r="AA118" s="253"/>
      <c r="AB118" s="253"/>
      <c r="AC118" s="253"/>
      <c r="AD118" s="253"/>
      <c r="AE118" s="253"/>
      <c r="AF118" s="253"/>
      <c r="AG118" s="253"/>
      <c r="AH118" s="253"/>
      <c r="AI118" s="253"/>
      <c r="AJ118" s="253"/>
    </row>
    <row r="119" spans="1:36" x14ac:dyDescent="0.25">
      <c r="A119" s="253"/>
      <c r="B119" s="253"/>
      <c r="C119" s="253"/>
      <c r="D119" s="253"/>
      <c r="E119" s="253"/>
      <c r="F119" s="253"/>
      <c r="G119" s="253"/>
      <c r="H119" s="253"/>
      <c r="I119" s="253"/>
      <c r="J119" s="253"/>
      <c r="K119" s="253"/>
      <c r="L119" s="253"/>
      <c r="M119" s="253"/>
      <c r="N119" s="253"/>
      <c r="O119" s="253"/>
      <c r="P119" s="253"/>
      <c r="Q119" s="253"/>
      <c r="R119" s="253"/>
      <c r="S119" s="253"/>
      <c r="T119" s="253"/>
      <c r="U119" s="253"/>
      <c r="V119" s="253"/>
      <c r="W119" s="253"/>
      <c r="X119" s="253"/>
      <c r="Y119" s="253"/>
      <c r="Z119" s="253"/>
      <c r="AA119" s="253"/>
      <c r="AB119" s="253"/>
      <c r="AC119" s="253"/>
      <c r="AD119" s="253"/>
      <c r="AE119" s="253"/>
      <c r="AF119" s="253"/>
      <c r="AG119" s="253"/>
      <c r="AH119" s="253"/>
      <c r="AI119" s="253"/>
      <c r="AJ119" s="253"/>
    </row>
    <row r="120" spans="1:36" x14ac:dyDescent="0.25">
      <c r="A120" s="253"/>
      <c r="B120" s="253"/>
      <c r="C120" s="253"/>
      <c r="D120" s="253"/>
      <c r="E120" s="253"/>
      <c r="F120" s="253"/>
      <c r="G120" s="253"/>
      <c r="H120" s="253"/>
      <c r="I120" s="253"/>
      <c r="J120" s="253"/>
      <c r="K120" s="253"/>
      <c r="L120" s="253"/>
      <c r="M120" s="253"/>
      <c r="N120" s="253"/>
      <c r="O120" s="253"/>
      <c r="P120" s="253"/>
      <c r="Q120" s="253"/>
      <c r="R120" s="253"/>
      <c r="S120" s="253"/>
      <c r="T120" s="253"/>
      <c r="U120" s="253"/>
      <c r="V120" s="253"/>
      <c r="W120" s="253"/>
      <c r="X120" s="253"/>
      <c r="Y120" s="253"/>
      <c r="Z120" s="253"/>
      <c r="AA120" s="253"/>
      <c r="AB120" s="253"/>
      <c r="AC120" s="253"/>
      <c r="AD120" s="253"/>
      <c r="AE120" s="253"/>
      <c r="AF120" s="253"/>
      <c r="AG120" s="253"/>
      <c r="AH120" s="253"/>
      <c r="AI120" s="253"/>
      <c r="AJ120" s="253"/>
    </row>
    <row r="121" spans="1:36" x14ac:dyDescent="0.25">
      <c r="A121" s="253"/>
      <c r="B121" s="253"/>
      <c r="C121" s="253"/>
      <c r="D121" s="253"/>
      <c r="E121" s="253"/>
      <c r="F121" s="253"/>
      <c r="G121" s="253"/>
      <c r="H121" s="253"/>
      <c r="I121" s="253"/>
      <c r="J121" s="253"/>
      <c r="K121" s="253"/>
      <c r="L121" s="253"/>
      <c r="M121" s="253"/>
      <c r="N121" s="253"/>
      <c r="O121" s="253"/>
      <c r="P121" s="253"/>
      <c r="Q121" s="253"/>
      <c r="R121" s="253"/>
      <c r="S121" s="253"/>
      <c r="T121" s="253"/>
      <c r="U121" s="253"/>
      <c r="V121" s="253"/>
      <c r="W121" s="253"/>
      <c r="X121" s="253"/>
      <c r="Y121" s="253"/>
      <c r="Z121" s="253"/>
      <c r="AA121" s="253"/>
      <c r="AB121" s="253"/>
      <c r="AC121" s="253"/>
      <c r="AD121" s="253"/>
      <c r="AE121" s="253"/>
      <c r="AF121" s="253"/>
      <c r="AG121" s="253"/>
      <c r="AH121" s="253"/>
      <c r="AI121" s="253"/>
      <c r="AJ121" s="253"/>
    </row>
    <row r="122" spans="1:36" x14ac:dyDescent="0.25">
      <c r="A122" s="253"/>
      <c r="B122" s="253"/>
      <c r="C122" s="253"/>
      <c r="D122" s="253"/>
      <c r="E122" s="253"/>
      <c r="F122" s="253"/>
      <c r="G122" s="253"/>
      <c r="H122" s="253"/>
      <c r="I122" s="253"/>
      <c r="J122" s="253"/>
      <c r="K122" s="253"/>
      <c r="L122" s="253"/>
      <c r="M122" s="253"/>
      <c r="N122" s="253"/>
      <c r="O122" s="253"/>
      <c r="P122" s="253"/>
      <c r="Q122" s="253"/>
      <c r="R122" s="253"/>
      <c r="S122" s="253"/>
      <c r="T122" s="253"/>
      <c r="U122" s="253"/>
      <c r="V122" s="253"/>
      <c r="W122" s="253"/>
      <c r="X122" s="253"/>
      <c r="Y122" s="253"/>
      <c r="Z122" s="253"/>
      <c r="AA122" s="253"/>
      <c r="AB122" s="253"/>
      <c r="AC122" s="253"/>
      <c r="AD122" s="253"/>
      <c r="AE122" s="253"/>
      <c r="AF122" s="253"/>
      <c r="AG122" s="253"/>
      <c r="AH122" s="253"/>
      <c r="AI122" s="253"/>
      <c r="AJ122" s="253"/>
    </row>
    <row r="123" spans="1:36" x14ac:dyDescent="0.25">
      <c r="A123" s="253"/>
      <c r="B123" s="253"/>
      <c r="C123" s="253"/>
      <c r="D123" s="253"/>
      <c r="E123" s="253"/>
      <c r="F123" s="253"/>
      <c r="G123" s="253"/>
      <c r="H123" s="253"/>
      <c r="I123" s="253"/>
      <c r="J123" s="253"/>
      <c r="K123" s="253"/>
      <c r="L123" s="253"/>
      <c r="M123" s="253"/>
      <c r="N123" s="253"/>
      <c r="O123" s="253"/>
      <c r="P123" s="253"/>
      <c r="Q123" s="253"/>
      <c r="R123" s="253"/>
      <c r="S123" s="253"/>
      <c r="T123" s="253"/>
      <c r="U123" s="253"/>
      <c r="V123" s="253"/>
      <c r="W123" s="253"/>
      <c r="X123" s="253"/>
      <c r="Y123" s="253"/>
      <c r="Z123" s="253"/>
      <c r="AA123" s="253"/>
      <c r="AB123" s="253"/>
      <c r="AC123" s="253"/>
      <c r="AD123" s="253"/>
      <c r="AE123" s="253"/>
      <c r="AF123" s="253"/>
      <c r="AG123" s="253"/>
      <c r="AH123" s="253"/>
      <c r="AI123" s="253"/>
      <c r="AJ123" s="253"/>
    </row>
    <row r="124" spans="1:36" x14ac:dyDescent="0.25">
      <c r="A124" s="253"/>
      <c r="B124" s="253"/>
      <c r="C124" s="253"/>
      <c r="D124" s="253"/>
      <c r="E124" s="253"/>
      <c r="F124" s="253"/>
      <c r="G124" s="253"/>
      <c r="H124" s="253"/>
      <c r="I124" s="253"/>
      <c r="J124" s="253"/>
      <c r="K124" s="253"/>
      <c r="L124" s="253"/>
      <c r="M124" s="253"/>
      <c r="N124" s="253"/>
      <c r="O124" s="253"/>
      <c r="P124" s="253"/>
      <c r="Q124" s="253"/>
      <c r="R124" s="253"/>
      <c r="S124" s="253"/>
      <c r="T124" s="253"/>
      <c r="U124" s="253"/>
      <c r="V124" s="253"/>
      <c r="W124" s="253"/>
      <c r="X124" s="253"/>
      <c r="Y124" s="253"/>
      <c r="Z124" s="253"/>
      <c r="AA124" s="253"/>
      <c r="AB124" s="253"/>
      <c r="AC124" s="253"/>
      <c r="AD124" s="253"/>
      <c r="AE124" s="253"/>
      <c r="AF124" s="253"/>
      <c r="AG124" s="253"/>
      <c r="AH124" s="253"/>
      <c r="AI124" s="253"/>
      <c r="AJ124" s="253"/>
    </row>
    <row r="125" spans="1:36" x14ac:dyDescent="0.25">
      <c r="A125" s="253"/>
      <c r="B125" s="253"/>
      <c r="C125" s="253"/>
      <c r="D125" s="253"/>
      <c r="E125" s="253"/>
      <c r="F125" s="253"/>
      <c r="G125" s="253"/>
      <c r="H125" s="253"/>
      <c r="I125" s="253"/>
      <c r="J125" s="253"/>
      <c r="K125" s="253"/>
      <c r="L125" s="253"/>
      <c r="M125" s="253"/>
      <c r="N125" s="253"/>
      <c r="O125" s="253"/>
      <c r="P125" s="253"/>
      <c r="Q125" s="253"/>
      <c r="R125" s="253"/>
      <c r="S125" s="253"/>
      <c r="T125" s="253"/>
      <c r="U125" s="253"/>
      <c r="V125" s="253"/>
      <c r="W125" s="253"/>
      <c r="X125" s="253"/>
      <c r="Y125" s="253"/>
      <c r="Z125" s="253"/>
      <c r="AA125" s="253"/>
      <c r="AB125" s="253"/>
      <c r="AC125" s="253"/>
      <c r="AD125" s="253"/>
      <c r="AE125" s="253"/>
      <c r="AF125" s="253"/>
      <c r="AG125" s="253"/>
      <c r="AH125" s="253"/>
      <c r="AI125" s="253"/>
      <c r="AJ125" s="253"/>
    </row>
    <row r="126" spans="1:36" x14ac:dyDescent="0.25">
      <c r="A126" s="253"/>
      <c r="B126" s="253"/>
      <c r="C126" s="253"/>
      <c r="D126" s="253"/>
      <c r="E126" s="253"/>
      <c r="F126" s="253"/>
      <c r="G126" s="253"/>
      <c r="H126" s="253"/>
      <c r="I126" s="253"/>
      <c r="J126" s="253"/>
      <c r="K126" s="253"/>
      <c r="L126" s="253"/>
      <c r="M126" s="253"/>
      <c r="N126" s="253"/>
      <c r="O126" s="253"/>
      <c r="P126" s="253"/>
      <c r="Q126" s="253"/>
      <c r="R126" s="253"/>
      <c r="S126" s="253"/>
      <c r="T126" s="253"/>
      <c r="U126" s="253"/>
      <c r="V126" s="253"/>
      <c r="W126" s="253"/>
      <c r="X126" s="253"/>
      <c r="Y126" s="253"/>
      <c r="Z126" s="253"/>
      <c r="AA126" s="253"/>
      <c r="AB126" s="253"/>
      <c r="AC126" s="253"/>
      <c r="AD126" s="253"/>
      <c r="AE126" s="253"/>
      <c r="AF126" s="253"/>
      <c r="AG126" s="253"/>
      <c r="AH126" s="253"/>
      <c r="AI126" s="253"/>
      <c r="AJ126" s="253"/>
    </row>
    <row r="127" spans="1:36" x14ac:dyDescent="0.25">
      <c r="A127" s="253"/>
      <c r="B127" s="253"/>
      <c r="C127" s="253"/>
      <c r="D127" s="253"/>
      <c r="E127" s="253"/>
      <c r="F127" s="253"/>
      <c r="G127" s="253"/>
      <c r="H127" s="253"/>
      <c r="I127" s="253"/>
      <c r="J127" s="253"/>
      <c r="K127" s="253"/>
      <c r="L127" s="253"/>
      <c r="M127" s="253"/>
      <c r="N127" s="253"/>
      <c r="O127" s="253"/>
      <c r="P127" s="253"/>
      <c r="Q127" s="253"/>
      <c r="R127" s="253"/>
      <c r="S127" s="253"/>
      <c r="T127" s="253"/>
      <c r="U127" s="253"/>
      <c r="V127" s="253"/>
      <c r="W127" s="253"/>
      <c r="X127" s="253"/>
      <c r="Y127" s="253"/>
      <c r="Z127" s="253"/>
      <c r="AA127" s="253"/>
      <c r="AB127" s="253"/>
      <c r="AC127" s="253"/>
      <c r="AD127" s="253"/>
      <c r="AE127" s="253"/>
      <c r="AF127" s="253"/>
      <c r="AG127" s="253"/>
      <c r="AH127" s="253"/>
      <c r="AI127" s="253"/>
      <c r="AJ127" s="253"/>
    </row>
    <row r="128" spans="1:36" x14ac:dyDescent="0.25">
      <c r="A128" s="253"/>
      <c r="B128" s="253"/>
      <c r="C128" s="253"/>
      <c r="D128" s="253"/>
      <c r="E128" s="253"/>
      <c r="F128" s="253"/>
      <c r="G128" s="253"/>
      <c r="H128" s="253"/>
      <c r="I128" s="253"/>
      <c r="J128" s="253"/>
      <c r="K128" s="253"/>
      <c r="L128" s="253"/>
      <c r="M128" s="253"/>
      <c r="N128" s="253"/>
      <c r="O128" s="253"/>
      <c r="P128" s="253"/>
      <c r="Q128" s="253"/>
      <c r="R128" s="253"/>
      <c r="S128" s="253"/>
      <c r="T128" s="253"/>
      <c r="U128" s="253"/>
      <c r="V128" s="253"/>
      <c r="W128" s="253"/>
      <c r="X128" s="253"/>
      <c r="Y128" s="253"/>
      <c r="Z128" s="253"/>
      <c r="AA128" s="253"/>
      <c r="AB128" s="253"/>
      <c r="AC128" s="253"/>
      <c r="AD128" s="253"/>
      <c r="AE128" s="253"/>
      <c r="AF128" s="253"/>
      <c r="AG128" s="253"/>
      <c r="AH128" s="253"/>
      <c r="AI128" s="253"/>
      <c r="AJ128" s="253"/>
    </row>
    <row r="129" spans="1:36" x14ac:dyDescent="0.25">
      <c r="A129" s="253"/>
      <c r="B129" s="253"/>
      <c r="C129" s="253"/>
      <c r="D129" s="253"/>
      <c r="E129" s="253"/>
      <c r="F129" s="253"/>
      <c r="G129" s="253"/>
      <c r="H129" s="253"/>
      <c r="I129" s="253"/>
      <c r="J129" s="253"/>
      <c r="K129" s="253"/>
      <c r="L129" s="253"/>
      <c r="M129" s="253"/>
      <c r="N129" s="253"/>
      <c r="O129" s="253"/>
      <c r="P129" s="253"/>
      <c r="Q129" s="253"/>
      <c r="R129" s="253"/>
      <c r="S129" s="253"/>
      <c r="T129" s="253"/>
      <c r="U129" s="253"/>
      <c r="V129" s="253"/>
      <c r="W129" s="253"/>
      <c r="X129" s="253"/>
      <c r="Y129" s="253"/>
      <c r="Z129" s="253"/>
      <c r="AA129" s="253"/>
      <c r="AB129" s="253"/>
      <c r="AC129" s="253"/>
      <c r="AD129" s="253"/>
      <c r="AE129" s="253"/>
      <c r="AF129" s="253"/>
      <c r="AG129" s="253"/>
      <c r="AH129" s="253"/>
      <c r="AI129" s="253"/>
      <c r="AJ129" s="253"/>
    </row>
    <row r="130" spans="1:36" x14ac:dyDescent="0.25">
      <c r="A130" s="253"/>
      <c r="B130" s="253"/>
      <c r="C130" s="253"/>
      <c r="D130" s="253"/>
      <c r="E130" s="253"/>
      <c r="F130" s="253"/>
      <c r="G130" s="253"/>
      <c r="H130" s="253"/>
      <c r="I130" s="253"/>
      <c r="J130" s="253"/>
      <c r="K130" s="253"/>
      <c r="L130" s="253"/>
      <c r="M130" s="253"/>
      <c r="N130" s="253"/>
      <c r="O130" s="253"/>
      <c r="P130" s="253"/>
      <c r="Q130" s="253"/>
      <c r="R130" s="253"/>
      <c r="S130" s="253"/>
      <c r="T130" s="253"/>
      <c r="U130" s="253"/>
      <c r="V130" s="253"/>
      <c r="W130" s="253"/>
      <c r="X130" s="253"/>
      <c r="Y130" s="253"/>
      <c r="Z130" s="253"/>
      <c r="AA130" s="253"/>
      <c r="AB130" s="253"/>
      <c r="AC130" s="253"/>
      <c r="AD130" s="253"/>
      <c r="AE130" s="253"/>
      <c r="AF130" s="253"/>
      <c r="AG130" s="253"/>
      <c r="AH130" s="253"/>
      <c r="AI130" s="253"/>
      <c r="AJ130" s="253"/>
    </row>
    <row r="131" spans="1:36" x14ac:dyDescent="0.25">
      <c r="A131" s="253"/>
      <c r="B131" s="253"/>
      <c r="C131" s="253"/>
      <c r="D131" s="253"/>
      <c r="E131" s="253"/>
      <c r="F131" s="253"/>
      <c r="G131" s="253"/>
      <c r="H131" s="253"/>
      <c r="I131" s="253"/>
      <c r="J131" s="253"/>
      <c r="K131" s="253"/>
      <c r="L131" s="253"/>
      <c r="M131" s="253"/>
      <c r="N131" s="253"/>
      <c r="O131" s="253"/>
      <c r="P131" s="253"/>
      <c r="Q131" s="253"/>
      <c r="R131" s="253"/>
      <c r="S131" s="253"/>
      <c r="T131" s="253"/>
      <c r="U131" s="253"/>
      <c r="V131" s="253"/>
      <c r="W131" s="253"/>
      <c r="X131" s="253"/>
      <c r="Y131" s="253"/>
      <c r="Z131" s="253"/>
      <c r="AA131" s="253"/>
      <c r="AB131" s="253"/>
      <c r="AC131" s="253"/>
      <c r="AD131" s="253"/>
      <c r="AE131" s="253"/>
      <c r="AF131" s="253"/>
      <c r="AG131" s="253"/>
      <c r="AH131" s="253"/>
      <c r="AI131" s="253"/>
      <c r="AJ131" s="253"/>
    </row>
    <row r="132" spans="1:36" x14ac:dyDescent="0.25">
      <c r="A132" s="253"/>
      <c r="B132" s="253"/>
      <c r="C132" s="253"/>
      <c r="D132" s="253"/>
      <c r="E132" s="253"/>
      <c r="F132" s="253"/>
      <c r="G132" s="253"/>
      <c r="H132" s="253"/>
      <c r="I132" s="253"/>
      <c r="J132" s="253"/>
      <c r="K132" s="253"/>
      <c r="L132" s="253"/>
      <c r="M132" s="253"/>
      <c r="N132" s="253"/>
      <c r="O132" s="253"/>
      <c r="P132" s="253"/>
      <c r="Q132" s="253"/>
      <c r="R132" s="253"/>
      <c r="S132" s="253"/>
      <c r="T132" s="253"/>
      <c r="U132" s="253"/>
      <c r="V132" s="253"/>
      <c r="W132" s="253"/>
      <c r="X132" s="253"/>
      <c r="Y132" s="253"/>
      <c r="Z132" s="253"/>
      <c r="AA132" s="253"/>
      <c r="AB132" s="253"/>
      <c r="AC132" s="253"/>
      <c r="AD132" s="253"/>
      <c r="AE132" s="253"/>
      <c r="AF132" s="253"/>
      <c r="AG132" s="253"/>
      <c r="AH132" s="253"/>
      <c r="AI132" s="253"/>
      <c r="AJ132" s="253"/>
    </row>
    <row r="133" spans="1:36" x14ac:dyDescent="0.25">
      <c r="A133" s="253"/>
      <c r="B133" s="253"/>
      <c r="C133" s="253"/>
      <c r="D133" s="253"/>
      <c r="E133" s="253"/>
      <c r="F133" s="253"/>
      <c r="G133" s="253"/>
      <c r="H133" s="253"/>
      <c r="I133" s="253"/>
      <c r="J133" s="253"/>
      <c r="K133" s="253"/>
      <c r="L133" s="253"/>
      <c r="M133" s="253"/>
      <c r="N133" s="253"/>
      <c r="O133" s="253"/>
      <c r="P133" s="253"/>
      <c r="Q133" s="253"/>
      <c r="R133" s="253"/>
      <c r="S133" s="253"/>
      <c r="T133" s="253"/>
      <c r="U133" s="253"/>
      <c r="V133" s="253"/>
      <c r="W133" s="253"/>
      <c r="X133" s="253"/>
      <c r="Y133" s="253"/>
      <c r="Z133" s="253"/>
      <c r="AA133" s="253"/>
      <c r="AB133" s="253"/>
      <c r="AC133" s="253"/>
      <c r="AD133" s="253"/>
      <c r="AE133" s="253"/>
      <c r="AF133" s="253"/>
      <c r="AG133" s="253"/>
      <c r="AH133" s="253"/>
      <c r="AI133" s="253"/>
      <c r="AJ133" s="253"/>
    </row>
    <row r="134" spans="1:36" x14ac:dyDescent="0.25">
      <c r="A134" s="253"/>
      <c r="B134" s="253"/>
      <c r="C134" s="253"/>
      <c r="D134" s="253"/>
      <c r="E134" s="253"/>
      <c r="F134" s="253"/>
      <c r="G134" s="253"/>
      <c r="H134" s="253"/>
      <c r="I134" s="253"/>
      <c r="J134" s="253"/>
      <c r="K134" s="253"/>
      <c r="L134" s="253"/>
      <c r="M134" s="253"/>
      <c r="N134" s="253"/>
      <c r="O134" s="253"/>
      <c r="P134" s="253"/>
      <c r="Q134" s="253"/>
      <c r="R134" s="253"/>
      <c r="S134" s="253"/>
      <c r="T134" s="253"/>
      <c r="U134" s="253"/>
      <c r="V134" s="253"/>
      <c r="W134" s="253"/>
      <c r="X134" s="253"/>
      <c r="Y134" s="253"/>
      <c r="Z134" s="253"/>
      <c r="AA134" s="253"/>
      <c r="AB134" s="253"/>
      <c r="AC134" s="253"/>
      <c r="AD134" s="253"/>
      <c r="AE134" s="253"/>
      <c r="AF134" s="253"/>
      <c r="AG134" s="253"/>
      <c r="AH134" s="253"/>
      <c r="AI134" s="253"/>
      <c r="AJ134" s="253"/>
    </row>
    <row r="135" spans="1:36" x14ac:dyDescent="0.25">
      <c r="A135" s="253"/>
      <c r="B135" s="253"/>
      <c r="C135" s="253"/>
      <c r="D135" s="253"/>
      <c r="E135" s="253"/>
      <c r="F135" s="253"/>
      <c r="G135" s="253"/>
      <c r="H135" s="253"/>
      <c r="I135" s="253"/>
      <c r="J135" s="253"/>
      <c r="K135" s="253"/>
      <c r="L135" s="253"/>
      <c r="M135" s="253"/>
      <c r="N135" s="253"/>
      <c r="O135" s="253"/>
      <c r="P135" s="253"/>
      <c r="Q135" s="253"/>
      <c r="R135" s="253"/>
      <c r="S135" s="253"/>
      <c r="T135" s="253"/>
      <c r="U135" s="253"/>
      <c r="V135" s="253"/>
      <c r="W135" s="253"/>
      <c r="X135" s="253"/>
      <c r="Y135" s="253"/>
      <c r="Z135" s="253"/>
      <c r="AA135" s="253"/>
      <c r="AB135" s="253"/>
      <c r="AC135" s="253"/>
      <c r="AD135" s="253"/>
      <c r="AE135" s="253"/>
      <c r="AF135" s="253"/>
      <c r="AG135" s="253"/>
      <c r="AH135" s="253"/>
      <c r="AI135" s="253"/>
      <c r="AJ135" s="253"/>
    </row>
    <row r="136" spans="1:36" x14ac:dyDescent="0.25">
      <c r="A136" s="253"/>
      <c r="B136" s="253"/>
      <c r="C136" s="253"/>
      <c r="D136" s="253"/>
      <c r="E136" s="253"/>
      <c r="F136" s="253"/>
      <c r="G136" s="253"/>
      <c r="H136" s="253"/>
      <c r="I136" s="253"/>
      <c r="J136" s="253"/>
      <c r="K136" s="253"/>
      <c r="L136" s="253"/>
      <c r="M136" s="253"/>
      <c r="N136" s="253"/>
      <c r="O136" s="253"/>
      <c r="P136" s="253"/>
      <c r="Q136" s="253"/>
      <c r="R136" s="253"/>
      <c r="S136" s="253"/>
      <c r="T136" s="253"/>
      <c r="U136" s="253"/>
      <c r="V136" s="253"/>
      <c r="W136" s="253"/>
      <c r="X136" s="253"/>
      <c r="Y136" s="253"/>
      <c r="Z136" s="253"/>
      <c r="AA136" s="253"/>
      <c r="AB136" s="253"/>
      <c r="AC136" s="253"/>
      <c r="AD136" s="253"/>
      <c r="AE136" s="253"/>
      <c r="AF136" s="253"/>
      <c r="AG136" s="253"/>
      <c r="AH136" s="253"/>
      <c r="AI136" s="253"/>
      <c r="AJ136" s="253"/>
    </row>
    <row r="137" spans="1:36" x14ac:dyDescent="0.25">
      <c r="A137" s="253"/>
      <c r="B137" s="253"/>
      <c r="C137" s="253"/>
      <c r="D137" s="253"/>
      <c r="E137" s="253"/>
      <c r="F137" s="253"/>
      <c r="G137" s="253"/>
      <c r="H137" s="253"/>
      <c r="I137" s="253"/>
      <c r="J137" s="253"/>
      <c r="K137" s="253"/>
      <c r="L137" s="253"/>
      <c r="M137" s="253"/>
      <c r="N137" s="253"/>
      <c r="O137" s="253"/>
      <c r="P137" s="253"/>
      <c r="Q137" s="253"/>
      <c r="R137" s="253"/>
      <c r="S137" s="253"/>
      <c r="T137" s="253"/>
      <c r="U137" s="253"/>
      <c r="V137" s="253"/>
      <c r="W137" s="253"/>
      <c r="X137" s="253"/>
      <c r="Y137" s="253"/>
      <c r="Z137" s="253"/>
      <c r="AA137" s="253"/>
      <c r="AB137" s="253"/>
      <c r="AC137" s="253"/>
      <c r="AD137" s="253"/>
      <c r="AE137" s="253"/>
      <c r="AF137" s="253"/>
      <c r="AG137" s="253"/>
      <c r="AH137" s="253"/>
      <c r="AI137" s="253"/>
      <c r="AJ137" s="253"/>
    </row>
    <row r="138" spans="1:36" x14ac:dyDescent="0.25">
      <c r="A138" s="253"/>
      <c r="B138" s="253"/>
      <c r="C138" s="253"/>
      <c r="D138" s="253"/>
      <c r="E138" s="253"/>
      <c r="F138" s="253"/>
      <c r="G138" s="253"/>
      <c r="H138" s="253"/>
      <c r="I138" s="253"/>
      <c r="J138" s="253"/>
      <c r="K138" s="253"/>
      <c r="L138" s="253"/>
      <c r="M138" s="253"/>
      <c r="N138" s="253"/>
      <c r="O138" s="253"/>
      <c r="P138" s="253"/>
      <c r="Q138" s="253"/>
      <c r="R138" s="253"/>
      <c r="S138" s="253"/>
      <c r="T138" s="253"/>
      <c r="U138" s="253"/>
      <c r="V138" s="253"/>
      <c r="W138" s="253"/>
      <c r="X138" s="253"/>
      <c r="Y138" s="253"/>
      <c r="Z138" s="253"/>
      <c r="AA138" s="253"/>
      <c r="AB138" s="253"/>
      <c r="AC138" s="253"/>
      <c r="AD138" s="253"/>
      <c r="AE138" s="253"/>
      <c r="AF138" s="253"/>
      <c r="AG138" s="253"/>
      <c r="AH138" s="253"/>
      <c r="AI138" s="253"/>
      <c r="AJ138" s="253"/>
    </row>
    <row r="139" spans="1:36" x14ac:dyDescent="0.25">
      <c r="A139" s="253"/>
      <c r="B139" s="253"/>
      <c r="C139" s="253"/>
      <c r="D139" s="253"/>
      <c r="E139" s="253"/>
      <c r="F139" s="253"/>
      <c r="G139" s="253"/>
      <c r="H139" s="253"/>
      <c r="I139" s="253"/>
      <c r="J139" s="253"/>
      <c r="K139" s="253"/>
      <c r="L139" s="253"/>
      <c r="M139" s="253"/>
      <c r="N139" s="253"/>
      <c r="O139" s="253"/>
      <c r="P139" s="253"/>
      <c r="Q139" s="253"/>
      <c r="R139" s="253"/>
      <c r="S139" s="253"/>
      <c r="T139" s="253"/>
      <c r="U139" s="253"/>
      <c r="V139" s="253"/>
      <c r="W139" s="253"/>
      <c r="X139" s="253"/>
      <c r="Y139" s="253"/>
      <c r="Z139" s="253"/>
      <c r="AA139" s="253"/>
      <c r="AB139" s="253"/>
      <c r="AC139" s="253"/>
      <c r="AD139" s="253"/>
      <c r="AE139" s="253"/>
      <c r="AF139" s="253"/>
      <c r="AG139" s="253"/>
      <c r="AH139" s="253"/>
      <c r="AI139" s="253"/>
      <c r="AJ139" s="253"/>
    </row>
    <row r="140" spans="1:36" x14ac:dyDescent="0.25">
      <c r="A140" s="253"/>
      <c r="B140" s="253"/>
      <c r="C140" s="253"/>
      <c r="D140" s="253"/>
      <c r="E140" s="253"/>
      <c r="F140" s="253"/>
      <c r="G140" s="253"/>
      <c r="H140" s="253"/>
      <c r="I140" s="253"/>
      <c r="J140" s="253"/>
      <c r="K140" s="253"/>
      <c r="L140" s="253"/>
      <c r="M140" s="253"/>
      <c r="N140" s="253"/>
      <c r="O140" s="253"/>
      <c r="P140" s="253"/>
      <c r="Q140" s="253"/>
      <c r="R140" s="253"/>
      <c r="S140" s="253"/>
      <c r="T140" s="253"/>
      <c r="U140" s="253"/>
      <c r="V140" s="253"/>
      <c r="W140" s="253"/>
      <c r="X140" s="253"/>
      <c r="Y140" s="253"/>
      <c r="Z140" s="253"/>
      <c r="AA140" s="253"/>
      <c r="AB140" s="253"/>
      <c r="AC140" s="253"/>
      <c r="AD140" s="253"/>
      <c r="AE140" s="253"/>
      <c r="AF140" s="253"/>
      <c r="AG140" s="253"/>
      <c r="AH140" s="253"/>
      <c r="AI140" s="253"/>
      <c r="AJ140" s="253"/>
    </row>
    <row r="141" spans="1:36" x14ac:dyDescent="0.25">
      <c r="A141" s="253"/>
      <c r="B141" s="253"/>
      <c r="C141" s="253"/>
      <c r="D141" s="253"/>
      <c r="E141" s="253"/>
      <c r="F141" s="253"/>
      <c r="G141" s="253"/>
      <c r="H141" s="253"/>
      <c r="I141" s="253"/>
      <c r="J141" s="253"/>
      <c r="K141" s="253"/>
      <c r="L141" s="253"/>
      <c r="M141" s="253"/>
      <c r="N141" s="253"/>
      <c r="O141" s="253"/>
      <c r="P141" s="253"/>
      <c r="Q141" s="253"/>
      <c r="R141" s="253"/>
      <c r="S141" s="253"/>
      <c r="T141" s="253"/>
      <c r="U141" s="253"/>
      <c r="V141" s="253"/>
      <c r="W141" s="253"/>
      <c r="X141" s="253"/>
      <c r="Y141" s="253"/>
      <c r="Z141" s="253"/>
      <c r="AA141" s="253"/>
      <c r="AB141" s="253"/>
      <c r="AC141" s="253"/>
      <c r="AD141" s="253"/>
      <c r="AE141" s="253"/>
      <c r="AF141" s="253"/>
      <c r="AG141" s="253"/>
      <c r="AH141" s="253"/>
      <c r="AI141" s="253"/>
      <c r="AJ141" s="253"/>
    </row>
    <row r="142" spans="1:36" x14ac:dyDescent="0.25">
      <c r="A142" s="253"/>
      <c r="B142" s="253"/>
      <c r="C142" s="253"/>
      <c r="D142" s="253"/>
      <c r="E142" s="253"/>
      <c r="F142" s="253"/>
      <c r="G142" s="253"/>
      <c r="H142" s="253"/>
      <c r="I142" s="253"/>
      <c r="J142" s="253"/>
      <c r="K142" s="253"/>
      <c r="L142" s="253"/>
      <c r="M142" s="253"/>
      <c r="N142" s="253"/>
      <c r="O142" s="253"/>
      <c r="P142" s="253"/>
      <c r="Q142" s="253"/>
      <c r="R142" s="253"/>
      <c r="S142" s="253"/>
      <c r="T142" s="253"/>
      <c r="U142" s="253"/>
      <c r="V142" s="253"/>
      <c r="W142" s="253"/>
      <c r="X142" s="253"/>
      <c r="Y142" s="253"/>
      <c r="Z142" s="253"/>
      <c r="AA142" s="253"/>
      <c r="AB142" s="253"/>
      <c r="AC142" s="253"/>
      <c r="AD142" s="253"/>
      <c r="AE142" s="253"/>
      <c r="AF142" s="253"/>
      <c r="AG142" s="253"/>
      <c r="AH142" s="253"/>
      <c r="AI142" s="253"/>
      <c r="AJ142" s="253"/>
    </row>
    <row r="143" spans="1:36" x14ac:dyDescent="0.25">
      <c r="A143" s="253"/>
      <c r="B143" s="253"/>
      <c r="C143" s="253"/>
      <c r="D143" s="253"/>
      <c r="E143" s="253"/>
      <c r="F143" s="253"/>
      <c r="G143" s="253"/>
      <c r="H143" s="253"/>
      <c r="I143" s="253"/>
      <c r="J143" s="253"/>
      <c r="K143" s="253"/>
      <c r="L143" s="253"/>
      <c r="M143" s="253"/>
      <c r="N143" s="253"/>
      <c r="O143" s="253"/>
      <c r="P143" s="253"/>
      <c r="Q143" s="253"/>
      <c r="R143" s="253"/>
      <c r="S143" s="253"/>
      <c r="T143" s="253"/>
      <c r="U143" s="253"/>
      <c r="V143" s="253"/>
      <c r="W143" s="253"/>
      <c r="X143" s="253"/>
      <c r="Y143" s="253"/>
      <c r="Z143" s="253"/>
      <c r="AA143" s="253"/>
      <c r="AB143" s="253"/>
      <c r="AC143" s="253"/>
      <c r="AD143" s="253"/>
      <c r="AE143" s="253"/>
      <c r="AF143" s="253"/>
      <c r="AG143" s="253"/>
      <c r="AH143" s="253"/>
      <c r="AI143" s="253"/>
      <c r="AJ143" s="253"/>
    </row>
    <row r="144" spans="1:36" x14ac:dyDescent="0.25">
      <c r="A144" s="253"/>
      <c r="B144" s="253"/>
      <c r="C144" s="253"/>
      <c r="D144" s="253"/>
      <c r="E144" s="253"/>
      <c r="F144" s="253"/>
      <c r="G144" s="253"/>
      <c r="H144" s="253"/>
      <c r="I144" s="253"/>
      <c r="J144" s="253"/>
      <c r="K144" s="253"/>
      <c r="L144" s="253"/>
      <c r="M144" s="253"/>
      <c r="N144" s="253"/>
      <c r="O144" s="253"/>
      <c r="P144" s="253"/>
      <c r="Q144" s="253"/>
      <c r="R144" s="253"/>
      <c r="S144" s="253"/>
      <c r="T144" s="253"/>
      <c r="U144" s="253"/>
      <c r="V144" s="253"/>
      <c r="W144" s="253"/>
      <c r="X144" s="253"/>
      <c r="Y144" s="253"/>
      <c r="Z144" s="253"/>
      <c r="AA144" s="253"/>
      <c r="AB144" s="253"/>
      <c r="AC144" s="253"/>
      <c r="AD144" s="253"/>
      <c r="AE144" s="253"/>
      <c r="AF144" s="253"/>
      <c r="AG144" s="253"/>
      <c r="AH144" s="253"/>
      <c r="AI144" s="253"/>
      <c r="AJ144" s="253"/>
    </row>
    <row r="145" spans="1:36" x14ac:dyDescent="0.25">
      <c r="A145" s="253"/>
      <c r="B145" s="253"/>
      <c r="C145" s="253"/>
      <c r="D145" s="253"/>
      <c r="E145" s="253"/>
      <c r="F145" s="253"/>
      <c r="G145" s="253"/>
      <c r="H145" s="253"/>
      <c r="I145" s="253"/>
      <c r="J145" s="253"/>
      <c r="K145" s="253"/>
      <c r="L145" s="253"/>
      <c r="M145" s="253"/>
      <c r="N145" s="253"/>
      <c r="O145" s="253"/>
      <c r="P145" s="253"/>
      <c r="Q145" s="253"/>
      <c r="R145" s="253"/>
      <c r="S145" s="253"/>
      <c r="T145" s="253"/>
      <c r="U145" s="253"/>
      <c r="V145" s="253"/>
      <c r="W145" s="253"/>
      <c r="X145" s="253"/>
      <c r="Y145" s="253"/>
      <c r="Z145" s="253"/>
      <c r="AA145" s="253"/>
      <c r="AB145" s="253"/>
      <c r="AC145" s="253"/>
      <c r="AD145" s="253"/>
      <c r="AE145" s="253"/>
      <c r="AF145" s="253"/>
      <c r="AG145" s="253"/>
      <c r="AH145" s="253"/>
      <c r="AI145" s="253"/>
      <c r="AJ145" s="253"/>
    </row>
    <row r="146" spans="1:36" x14ac:dyDescent="0.25">
      <c r="A146" s="253"/>
      <c r="B146" s="253"/>
      <c r="C146" s="253"/>
      <c r="D146" s="253"/>
      <c r="E146" s="253"/>
      <c r="F146" s="253"/>
      <c r="G146" s="253"/>
      <c r="H146" s="253"/>
      <c r="I146" s="253"/>
      <c r="J146" s="253"/>
      <c r="K146" s="253"/>
      <c r="L146" s="253"/>
      <c r="M146" s="253"/>
      <c r="N146" s="253"/>
      <c r="O146" s="253"/>
      <c r="P146" s="253"/>
      <c r="Q146" s="253"/>
      <c r="R146" s="253"/>
      <c r="S146" s="253"/>
      <c r="T146" s="253"/>
      <c r="U146" s="253"/>
      <c r="V146" s="253"/>
      <c r="W146" s="253"/>
      <c r="X146" s="253"/>
      <c r="Y146" s="253"/>
      <c r="Z146" s="253"/>
      <c r="AA146" s="253"/>
      <c r="AB146" s="253"/>
      <c r="AC146" s="253"/>
      <c r="AD146" s="253"/>
      <c r="AE146" s="253"/>
      <c r="AF146" s="253"/>
      <c r="AG146" s="253"/>
      <c r="AH146" s="253"/>
      <c r="AI146" s="253"/>
      <c r="AJ146" s="253"/>
    </row>
    <row r="147" spans="1:36" x14ac:dyDescent="0.25">
      <c r="A147" s="253"/>
      <c r="B147" s="253"/>
      <c r="C147" s="253"/>
      <c r="D147" s="253"/>
      <c r="E147" s="253"/>
      <c r="F147" s="253"/>
      <c r="G147" s="253"/>
      <c r="H147" s="253"/>
      <c r="I147" s="253"/>
      <c r="J147" s="253"/>
      <c r="K147" s="253"/>
      <c r="L147" s="253"/>
      <c r="M147" s="253"/>
      <c r="N147" s="253"/>
      <c r="O147" s="253"/>
      <c r="P147" s="253"/>
      <c r="Q147" s="253"/>
      <c r="R147" s="253"/>
      <c r="S147" s="253"/>
      <c r="T147" s="253"/>
      <c r="U147" s="253"/>
      <c r="V147" s="253"/>
      <c r="W147" s="253"/>
      <c r="X147" s="253"/>
      <c r="Y147" s="253"/>
      <c r="Z147" s="253"/>
      <c r="AA147" s="253"/>
      <c r="AB147" s="253"/>
      <c r="AC147" s="253"/>
      <c r="AD147" s="253"/>
      <c r="AE147" s="253"/>
      <c r="AF147" s="253"/>
      <c r="AG147" s="253"/>
      <c r="AH147" s="253"/>
      <c r="AI147" s="253"/>
      <c r="AJ147" s="253"/>
    </row>
    <row r="148" spans="1:36" x14ac:dyDescent="0.25">
      <c r="A148" s="253"/>
      <c r="B148" s="253"/>
      <c r="C148" s="253"/>
      <c r="D148" s="253"/>
      <c r="E148" s="253"/>
      <c r="F148" s="253"/>
      <c r="G148" s="253"/>
      <c r="H148" s="253"/>
      <c r="I148" s="253"/>
      <c r="J148" s="253"/>
      <c r="K148" s="253"/>
      <c r="L148" s="253"/>
      <c r="M148" s="253"/>
      <c r="N148" s="253"/>
      <c r="O148" s="253"/>
      <c r="P148" s="253"/>
      <c r="Q148" s="253"/>
      <c r="R148" s="253"/>
      <c r="S148" s="253"/>
      <c r="T148" s="253"/>
      <c r="U148" s="253"/>
      <c r="V148" s="253"/>
      <c r="W148" s="253"/>
      <c r="X148" s="253"/>
      <c r="Y148" s="253"/>
      <c r="Z148" s="253"/>
      <c r="AA148" s="253"/>
      <c r="AB148" s="253"/>
      <c r="AC148" s="253"/>
      <c r="AD148" s="253"/>
      <c r="AE148" s="253"/>
      <c r="AF148" s="253"/>
      <c r="AG148" s="253"/>
      <c r="AH148" s="253"/>
      <c r="AI148" s="253"/>
      <c r="AJ148" s="253"/>
    </row>
    <row r="149" spans="1:36" x14ac:dyDescent="0.25">
      <c r="A149" s="253"/>
      <c r="B149" s="253"/>
      <c r="C149" s="253"/>
      <c r="D149" s="253"/>
      <c r="E149" s="253"/>
      <c r="F149" s="253"/>
      <c r="G149" s="253"/>
      <c r="H149" s="253"/>
      <c r="I149" s="253"/>
      <c r="J149" s="253"/>
      <c r="K149" s="253"/>
      <c r="L149" s="253"/>
      <c r="M149" s="253"/>
      <c r="N149" s="253"/>
      <c r="O149" s="253"/>
      <c r="P149" s="253"/>
      <c r="Q149" s="253"/>
      <c r="R149" s="253"/>
      <c r="S149" s="253"/>
      <c r="T149" s="253"/>
      <c r="U149" s="253"/>
      <c r="V149" s="253"/>
      <c r="W149" s="253"/>
      <c r="X149" s="253"/>
      <c r="Y149" s="253"/>
      <c r="Z149" s="253"/>
      <c r="AA149" s="253"/>
      <c r="AB149" s="253"/>
      <c r="AC149" s="253"/>
      <c r="AD149" s="253"/>
      <c r="AE149" s="253"/>
      <c r="AF149" s="253"/>
      <c r="AG149" s="253"/>
      <c r="AH149" s="253"/>
      <c r="AI149" s="253"/>
      <c r="AJ149" s="253"/>
    </row>
    <row r="150" spans="1:36" x14ac:dyDescent="0.25">
      <c r="A150" s="253"/>
      <c r="B150" s="253"/>
      <c r="C150" s="253"/>
      <c r="D150" s="253"/>
      <c r="E150" s="253"/>
      <c r="F150" s="253"/>
      <c r="G150" s="253"/>
      <c r="H150" s="253"/>
      <c r="I150" s="253"/>
      <c r="J150" s="253"/>
      <c r="K150" s="253"/>
      <c r="L150" s="253"/>
      <c r="M150" s="253"/>
      <c r="N150" s="253"/>
      <c r="O150" s="253"/>
      <c r="P150" s="253"/>
      <c r="Q150" s="253"/>
      <c r="R150" s="253"/>
      <c r="S150" s="253"/>
      <c r="T150" s="253"/>
      <c r="U150" s="253"/>
      <c r="V150" s="253"/>
      <c r="W150" s="253"/>
      <c r="X150" s="253"/>
      <c r="Y150" s="253"/>
      <c r="Z150" s="253"/>
      <c r="AA150" s="253"/>
      <c r="AB150" s="253"/>
      <c r="AC150" s="253"/>
      <c r="AD150" s="253"/>
      <c r="AE150" s="253"/>
      <c r="AF150" s="253"/>
      <c r="AG150" s="253"/>
      <c r="AH150" s="253"/>
      <c r="AI150" s="253"/>
      <c r="AJ150" s="253"/>
    </row>
    <row r="151" spans="1:36" x14ac:dyDescent="0.25">
      <c r="A151" s="253"/>
      <c r="B151" s="253"/>
      <c r="C151" s="253"/>
      <c r="D151" s="253"/>
      <c r="E151" s="253"/>
      <c r="F151" s="253"/>
      <c r="G151" s="253"/>
      <c r="H151" s="253"/>
      <c r="I151" s="253"/>
      <c r="J151" s="253"/>
      <c r="K151" s="253"/>
      <c r="L151" s="253"/>
      <c r="M151" s="253"/>
      <c r="N151" s="253"/>
      <c r="O151" s="253"/>
      <c r="P151" s="253"/>
      <c r="Q151" s="253"/>
      <c r="R151" s="253"/>
      <c r="S151" s="253"/>
      <c r="T151" s="253"/>
      <c r="U151" s="253"/>
      <c r="V151" s="253"/>
      <c r="W151" s="253"/>
      <c r="X151" s="253"/>
      <c r="Y151" s="253"/>
      <c r="Z151" s="253"/>
      <c r="AA151" s="253"/>
      <c r="AB151" s="253"/>
      <c r="AC151" s="253"/>
      <c r="AD151" s="253"/>
      <c r="AE151" s="253"/>
      <c r="AF151" s="253"/>
      <c r="AG151" s="253"/>
      <c r="AH151" s="253"/>
      <c r="AI151" s="253"/>
      <c r="AJ151" s="253"/>
    </row>
    <row r="152" spans="1:36" x14ac:dyDescent="0.25">
      <c r="A152" s="253"/>
      <c r="B152" s="253"/>
      <c r="C152" s="253"/>
      <c r="D152" s="253"/>
      <c r="E152" s="253"/>
      <c r="F152" s="253"/>
      <c r="G152" s="253"/>
      <c r="H152" s="253"/>
      <c r="I152" s="253"/>
      <c r="J152" s="253"/>
      <c r="K152" s="253"/>
      <c r="L152" s="253"/>
      <c r="M152" s="253"/>
      <c r="N152" s="253"/>
      <c r="O152" s="253"/>
      <c r="P152" s="253"/>
      <c r="Q152" s="253"/>
      <c r="R152" s="253"/>
      <c r="S152" s="253"/>
      <c r="T152" s="253"/>
      <c r="U152" s="253"/>
      <c r="V152" s="253"/>
      <c r="W152" s="253"/>
      <c r="X152" s="253"/>
      <c r="Y152" s="253"/>
      <c r="Z152" s="253"/>
      <c r="AA152" s="253"/>
      <c r="AB152" s="253"/>
      <c r="AC152" s="253"/>
      <c r="AD152" s="253"/>
      <c r="AE152" s="253"/>
      <c r="AF152" s="253"/>
      <c r="AG152" s="253"/>
      <c r="AH152" s="253"/>
      <c r="AI152" s="253"/>
      <c r="AJ152" s="253"/>
    </row>
    <row r="153" spans="1:36" x14ac:dyDescent="0.25">
      <c r="A153" s="253"/>
      <c r="B153" s="253"/>
      <c r="C153" s="253"/>
      <c r="D153" s="253"/>
      <c r="E153" s="253"/>
      <c r="F153" s="253"/>
      <c r="G153" s="253"/>
      <c r="H153" s="253"/>
      <c r="I153" s="253"/>
      <c r="J153" s="253"/>
      <c r="K153" s="253"/>
      <c r="L153" s="253"/>
      <c r="M153" s="253"/>
      <c r="N153" s="253"/>
      <c r="O153" s="253"/>
      <c r="P153" s="253"/>
      <c r="Q153" s="253"/>
      <c r="R153" s="253"/>
      <c r="S153" s="253"/>
      <c r="T153" s="253"/>
      <c r="U153" s="253"/>
      <c r="V153" s="253"/>
      <c r="W153" s="253"/>
      <c r="X153" s="253"/>
      <c r="Y153" s="253"/>
      <c r="Z153" s="253"/>
      <c r="AA153" s="253"/>
      <c r="AB153" s="253"/>
      <c r="AC153" s="253"/>
      <c r="AD153" s="253"/>
      <c r="AE153" s="253"/>
      <c r="AF153" s="253"/>
      <c r="AG153" s="253"/>
      <c r="AH153" s="253"/>
      <c r="AI153" s="253"/>
      <c r="AJ153" s="253"/>
    </row>
    <row r="154" spans="1:36" x14ac:dyDescent="0.25">
      <c r="A154" s="253"/>
      <c r="B154" s="253"/>
      <c r="C154" s="253"/>
      <c r="D154" s="253"/>
      <c r="E154" s="253"/>
      <c r="F154" s="253"/>
      <c r="G154" s="253"/>
      <c r="H154" s="253"/>
      <c r="I154" s="253"/>
      <c r="J154" s="253"/>
      <c r="K154" s="253"/>
      <c r="L154" s="253"/>
      <c r="M154" s="253"/>
      <c r="N154" s="253"/>
      <c r="O154" s="253"/>
      <c r="P154" s="253"/>
      <c r="Q154" s="253"/>
      <c r="R154" s="253"/>
      <c r="S154" s="253"/>
      <c r="T154" s="253"/>
      <c r="U154" s="253"/>
      <c r="V154" s="253"/>
      <c r="W154" s="253"/>
      <c r="X154" s="253"/>
      <c r="Y154" s="253"/>
      <c r="Z154" s="253"/>
      <c r="AA154" s="253"/>
      <c r="AB154" s="253"/>
      <c r="AC154" s="253"/>
      <c r="AD154" s="253"/>
      <c r="AE154" s="253"/>
      <c r="AF154" s="253"/>
      <c r="AG154" s="253"/>
      <c r="AH154" s="253"/>
      <c r="AI154" s="253"/>
      <c r="AJ154" s="253"/>
    </row>
    <row r="155" spans="1:36" x14ac:dyDescent="0.25">
      <c r="A155" s="253"/>
      <c r="B155" s="253"/>
      <c r="C155" s="253"/>
      <c r="D155" s="253"/>
      <c r="E155" s="253"/>
      <c r="F155" s="253"/>
      <c r="G155" s="253"/>
      <c r="H155" s="253"/>
      <c r="I155" s="253"/>
      <c r="J155" s="253"/>
      <c r="K155" s="253"/>
      <c r="L155" s="253"/>
      <c r="M155" s="253"/>
      <c r="N155" s="253"/>
      <c r="O155" s="253"/>
      <c r="P155" s="253"/>
      <c r="Q155" s="253"/>
      <c r="R155" s="253"/>
      <c r="S155" s="253"/>
      <c r="T155" s="253"/>
      <c r="U155" s="253"/>
      <c r="V155" s="253"/>
      <c r="W155" s="253"/>
      <c r="X155" s="253"/>
      <c r="Y155" s="253"/>
      <c r="Z155" s="253"/>
      <c r="AA155" s="253"/>
      <c r="AB155" s="253"/>
      <c r="AC155" s="253"/>
      <c r="AD155" s="253"/>
      <c r="AE155" s="253"/>
      <c r="AF155" s="253"/>
      <c r="AG155" s="253"/>
      <c r="AH155" s="253"/>
      <c r="AI155" s="253"/>
      <c r="AJ155" s="253"/>
    </row>
    <row r="156" spans="1:36" x14ac:dyDescent="0.25">
      <c r="A156" s="253"/>
      <c r="B156" s="253"/>
      <c r="C156" s="253"/>
      <c r="D156" s="253"/>
      <c r="E156" s="253"/>
      <c r="F156" s="253"/>
      <c r="G156" s="253"/>
      <c r="H156" s="253"/>
      <c r="I156" s="253"/>
      <c r="J156" s="253"/>
      <c r="K156" s="253"/>
      <c r="L156" s="253"/>
      <c r="M156" s="253"/>
      <c r="N156" s="253"/>
      <c r="O156" s="253"/>
      <c r="P156" s="253"/>
      <c r="Q156" s="253"/>
      <c r="R156" s="253"/>
      <c r="S156" s="253"/>
      <c r="T156" s="253"/>
      <c r="U156" s="253"/>
      <c r="V156" s="253"/>
      <c r="W156" s="253"/>
      <c r="X156" s="253"/>
      <c r="Y156" s="253"/>
      <c r="Z156" s="253"/>
      <c r="AA156" s="253"/>
      <c r="AB156" s="253"/>
      <c r="AC156" s="253"/>
      <c r="AD156" s="253"/>
      <c r="AE156" s="253"/>
      <c r="AF156" s="253"/>
      <c r="AG156" s="253"/>
      <c r="AH156" s="253"/>
      <c r="AI156" s="253"/>
      <c r="AJ156" s="253"/>
    </row>
    <row r="157" spans="1:36" x14ac:dyDescent="0.25">
      <c r="A157" s="253"/>
      <c r="B157" s="253"/>
      <c r="C157" s="253"/>
      <c r="D157" s="253"/>
      <c r="E157" s="253"/>
      <c r="F157" s="253"/>
      <c r="G157" s="253"/>
      <c r="H157" s="253"/>
      <c r="I157" s="253"/>
      <c r="J157" s="253"/>
      <c r="K157" s="253"/>
      <c r="L157" s="253"/>
      <c r="M157" s="253"/>
      <c r="N157" s="253"/>
      <c r="O157" s="253"/>
      <c r="P157" s="253"/>
      <c r="Q157" s="253"/>
      <c r="R157" s="253"/>
      <c r="S157" s="253"/>
      <c r="T157" s="253"/>
      <c r="U157" s="253"/>
      <c r="V157" s="253"/>
      <c r="W157" s="253"/>
      <c r="X157" s="253"/>
      <c r="Y157" s="253"/>
      <c r="Z157" s="253"/>
      <c r="AA157" s="253"/>
      <c r="AB157" s="253"/>
      <c r="AC157" s="253"/>
      <c r="AD157" s="253"/>
      <c r="AE157" s="253"/>
      <c r="AF157" s="253"/>
      <c r="AG157" s="253"/>
      <c r="AH157" s="253"/>
      <c r="AI157" s="253"/>
      <c r="AJ157" s="253"/>
    </row>
    <row r="158" spans="1:36" x14ac:dyDescent="0.25">
      <c r="A158" s="253"/>
      <c r="B158" s="253"/>
      <c r="C158" s="253"/>
      <c r="D158" s="253"/>
      <c r="E158" s="253"/>
      <c r="F158" s="253"/>
      <c r="G158" s="253"/>
      <c r="H158" s="253"/>
      <c r="I158" s="253"/>
      <c r="J158" s="253"/>
      <c r="K158" s="253"/>
      <c r="L158" s="253"/>
      <c r="M158" s="253"/>
      <c r="N158" s="253"/>
      <c r="O158" s="253"/>
      <c r="P158" s="253"/>
      <c r="Q158" s="253"/>
      <c r="R158" s="253"/>
      <c r="S158" s="253"/>
      <c r="T158" s="253"/>
      <c r="U158" s="253"/>
      <c r="V158" s="253"/>
      <c r="W158" s="253"/>
      <c r="X158" s="253"/>
      <c r="Y158" s="253"/>
      <c r="Z158" s="253"/>
      <c r="AA158" s="253"/>
      <c r="AB158" s="253"/>
      <c r="AC158" s="253"/>
      <c r="AD158" s="253"/>
      <c r="AE158" s="253"/>
      <c r="AF158" s="253"/>
      <c r="AG158" s="253"/>
      <c r="AH158" s="253"/>
      <c r="AI158" s="253"/>
      <c r="AJ158" s="253"/>
    </row>
    <row r="159" spans="1:36" x14ac:dyDescent="0.25">
      <c r="A159" s="253"/>
      <c r="B159" s="253"/>
      <c r="C159" s="253"/>
      <c r="D159" s="253"/>
      <c r="E159" s="253"/>
      <c r="F159" s="253"/>
      <c r="G159" s="253"/>
      <c r="H159" s="253"/>
      <c r="I159" s="253"/>
      <c r="J159" s="253"/>
      <c r="K159" s="253"/>
      <c r="L159" s="253"/>
      <c r="M159" s="253"/>
      <c r="N159" s="253"/>
      <c r="O159" s="253"/>
      <c r="P159" s="253"/>
      <c r="Q159" s="253"/>
      <c r="R159" s="253"/>
      <c r="S159" s="253"/>
      <c r="T159" s="253"/>
      <c r="U159" s="253"/>
      <c r="V159" s="253"/>
      <c r="W159" s="253"/>
      <c r="X159" s="253"/>
      <c r="Y159" s="253"/>
      <c r="Z159" s="253"/>
      <c r="AA159" s="253"/>
      <c r="AB159" s="253"/>
      <c r="AC159" s="253"/>
      <c r="AD159" s="253"/>
      <c r="AE159" s="253"/>
      <c r="AF159" s="253"/>
      <c r="AG159" s="253"/>
      <c r="AH159" s="253"/>
      <c r="AI159" s="253"/>
      <c r="AJ159" s="253"/>
    </row>
    <row r="160" spans="1:36" x14ac:dyDescent="0.25">
      <c r="A160" s="253"/>
      <c r="B160" s="253"/>
      <c r="C160" s="253"/>
      <c r="D160" s="253"/>
      <c r="E160" s="253"/>
      <c r="F160" s="253"/>
      <c r="G160" s="253"/>
      <c r="H160" s="253"/>
      <c r="I160" s="253"/>
      <c r="J160" s="253"/>
      <c r="K160" s="253"/>
      <c r="L160" s="253"/>
      <c r="M160" s="253"/>
      <c r="N160" s="253"/>
      <c r="O160" s="253"/>
      <c r="P160" s="253"/>
      <c r="Q160" s="253"/>
      <c r="R160" s="253"/>
      <c r="S160" s="253"/>
      <c r="T160" s="253"/>
      <c r="U160" s="253"/>
      <c r="V160" s="253"/>
      <c r="W160" s="253"/>
      <c r="X160" s="253"/>
      <c r="Y160" s="253"/>
      <c r="Z160" s="253"/>
      <c r="AA160" s="253"/>
      <c r="AB160" s="253"/>
      <c r="AC160" s="253"/>
      <c r="AD160" s="253"/>
      <c r="AE160" s="253"/>
      <c r="AF160" s="253"/>
      <c r="AG160" s="253"/>
      <c r="AH160" s="253"/>
      <c r="AI160" s="253"/>
      <c r="AJ160" s="253"/>
    </row>
    <row r="161" spans="1:36" x14ac:dyDescent="0.25">
      <c r="A161" s="253"/>
      <c r="B161" s="253"/>
      <c r="C161" s="253"/>
      <c r="D161" s="253"/>
      <c r="E161" s="253"/>
      <c r="F161" s="253"/>
      <c r="G161" s="253"/>
      <c r="H161" s="253"/>
      <c r="I161" s="253"/>
      <c r="J161" s="253"/>
      <c r="K161" s="253"/>
      <c r="L161" s="253"/>
      <c r="M161" s="253"/>
      <c r="N161" s="253"/>
      <c r="O161" s="253"/>
      <c r="P161" s="253"/>
      <c r="Q161" s="253"/>
      <c r="R161" s="253"/>
      <c r="S161" s="253"/>
      <c r="T161" s="253"/>
      <c r="U161" s="253"/>
      <c r="V161" s="253"/>
      <c r="W161" s="253"/>
      <c r="X161" s="253"/>
      <c r="Y161" s="253"/>
      <c r="Z161" s="253"/>
      <c r="AA161" s="253"/>
      <c r="AB161" s="253"/>
      <c r="AC161" s="253"/>
      <c r="AD161" s="253"/>
      <c r="AE161" s="253"/>
      <c r="AF161" s="253"/>
      <c r="AG161" s="253"/>
      <c r="AH161" s="253"/>
      <c r="AI161" s="253"/>
      <c r="AJ161" s="253"/>
    </row>
    <row r="162" spans="1:36" x14ac:dyDescent="0.25">
      <c r="A162" s="253"/>
      <c r="B162" s="253"/>
      <c r="C162" s="253"/>
      <c r="D162" s="253"/>
      <c r="E162" s="253"/>
      <c r="F162" s="253"/>
      <c r="G162" s="253"/>
      <c r="H162" s="253"/>
      <c r="I162" s="253"/>
      <c r="J162" s="253"/>
      <c r="K162" s="253"/>
      <c r="L162" s="253"/>
      <c r="M162" s="253"/>
      <c r="N162" s="253"/>
      <c r="O162" s="253"/>
      <c r="P162" s="253"/>
      <c r="Q162" s="253"/>
      <c r="R162" s="253"/>
      <c r="S162" s="253"/>
      <c r="T162" s="253"/>
      <c r="U162" s="253"/>
      <c r="V162" s="253"/>
      <c r="W162" s="253"/>
      <c r="X162" s="253"/>
      <c r="Y162" s="253"/>
      <c r="Z162" s="253"/>
      <c r="AA162" s="253"/>
      <c r="AB162" s="253"/>
      <c r="AC162" s="253"/>
      <c r="AD162" s="253"/>
      <c r="AE162" s="253"/>
      <c r="AF162" s="253"/>
      <c r="AG162" s="253"/>
      <c r="AH162" s="253"/>
      <c r="AI162" s="253"/>
      <c r="AJ162" s="253"/>
    </row>
    <row r="163" spans="1:36" x14ac:dyDescent="0.25">
      <c r="A163" s="253"/>
      <c r="B163" s="253"/>
      <c r="C163" s="253"/>
      <c r="D163" s="253"/>
      <c r="E163" s="253"/>
      <c r="F163" s="253"/>
      <c r="G163" s="253"/>
      <c r="H163" s="253"/>
      <c r="I163" s="253"/>
      <c r="J163" s="253"/>
      <c r="K163" s="253"/>
      <c r="L163" s="253"/>
      <c r="M163" s="253"/>
      <c r="N163" s="253"/>
      <c r="O163" s="253"/>
      <c r="P163" s="253"/>
      <c r="Q163" s="253"/>
      <c r="R163" s="253"/>
      <c r="S163" s="253"/>
      <c r="T163" s="253"/>
      <c r="U163" s="253"/>
      <c r="V163" s="253"/>
      <c r="W163" s="253"/>
      <c r="X163" s="253"/>
      <c r="Y163" s="253"/>
      <c r="Z163" s="253"/>
      <c r="AA163" s="253"/>
      <c r="AB163" s="253"/>
      <c r="AC163" s="253"/>
      <c r="AD163" s="253"/>
      <c r="AE163" s="253"/>
      <c r="AF163" s="253"/>
      <c r="AG163" s="253"/>
      <c r="AH163" s="253"/>
      <c r="AI163" s="253"/>
      <c r="AJ163" s="253"/>
    </row>
    <row r="164" spans="1:36" x14ac:dyDescent="0.25">
      <c r="A164" s="253"/>
      <c r="B164" s="253"/>
      <c r="C164" s="253"/>
      <c r="D164" s="253"/>
      <c r="E164" s="253"/>
      <c r="F164" s="253"/>
      <c r="G164" s="253"/>
      <c r="H164" s="253"/>
      <c r="I164" s="253"/>
      <c r="J164" s="253"/>
      <c r="K164" s="253"/>
      <c r="L164" s="253"/>
      <c r="M164" s="253"/>
      <c r="N164" s="253"/>
      <c r="O164" s="253"/>
      <c r="P164" s="253"/>
      <c r="Q164" s="253"/>
      <c r="R164" s="253"/>
      <c r="S164" s="253"/>
      <c r="T164" s="253"/>
      <c r="U164" s="253"/>
      <c r="V164" s="253"/>
      <c r="W164" s="253"/>
      <c r="X164" s="253"/>
      <c r="Y164" s="253"/>
      <c r="Z164" s="253"/>
      <c r="AA164" s="253"/>
      <c r="AB164" s="253"/>
      <c r="AC164" s="253"/>
      <c r="AD164" s="253"/>
      <c r="AE164" s="253"/>
      <c r="AF164" s="253"/>
      <c r="AG164" s="253"/>
      <c r="AH164" s="253"/>
      <c r="AI164" s="253"/>
      <c r="AJ164" s="253"/>
    </row>
    <row r="165" spans="1:36" x14ac:dyDescent="0.25">
      <c r="A165" s="253"/>
      <c r="B165" s="253"/>
      <c r="C165" s="253"/>
      <c r="D165" s="253"/>
      <c r="E165" s="253"/>
      <c r="F165" s="253"/>
      <c r="G165" s="253"/>
      <c r="H165" s="253"/>
      <c r="I165" s="253"/>
      <c r="J165" s="253"/>
      <c r="K165" s="253"/>
      <c r="L165" s="253"/>
      <c r="M165" s="253"/>
      <c r="N165" s="253"/>
      <c r="O165" s="253"/>
      <c r="P165" s="253"/>
      <c r="Q165" s="253"/>
      <c r="R165" s="253"/>
      <c r="S165" s="253"/>
      <c r="T165" s="253"/>
      <c r="U165" s="253"/>
      <c r="V165" s="253"/>
      <c r="W165" s="253"/>
      <c r="X165" s="253"/>
      <c r="Y165" s="253"/>
      <c r="Z165" s="253"/>
      <c r="AA165" s="253"/>
      <c r="AB165" s="253"/>
      <c r="AC165" s="253"/>
      <c r="AD165" s="253"/>
      <c r="AE165" s="253"/>
      <c r="AF165" s="253"/>
      <c r="AG165" s="253"/>
      <c r="AH165" s="253"/>
      <c r="AI165" s="253"/>
      <c r="AJ165" s="253"/>
    </row>
    <row r="166" spans="1:36" x14ac:dyDescent="0.25">
      <c r="A166" s="253"/>
      <c r="B166" s="253"/>
      <c r="C166" s="253"/>
      <c r="D166" s="253"/>
      <c r="E166" s="253"/>
      <c r="F166" s="253"/>
      <c r="G166" s="253"/>
      <c r="H166" s="253"/>
      <c r="I166" s="253"/>
      <c r="J166" s="253"/>
      <c r="K166" s="253"/>
      <c r="L166" s="253"/>
      <c r="M166" s="253"/>
      <c r="N166" s="253"/>
      <c r="O166" s="253"/>
      <c r="P166" s="253"/>
      <c r="Q166" s="253"/>
      <c r="R166" s="253"/>
      <c r="S166" s="253"/>
      <c r="T166" s="253"/>
      <c r="U166" s="253"/>
      <c r="V166" s="253"/>
      <c r="W166" s="253"/>
      <c r="X166" s="253"/>
      <c r="Y166" s="253"/>
      <c r="Z166" s="253"/>
      <c r="AA166" s="253"/>
      <c r="AB166" s="253"/>
      <c r="AC166" s="253"/>
      <c r="AD166" s="253"/>
      <c r="AE166" s="253"/>
      <c r="AF166" s="253"/>
      <c r="AG166" s="253"/>
      <c r="AH166" s="253"/>
      <c r="AI166" s="253"/>
      <c r="AJ166" s="253"/>
    </row>
    <row r="167" spans="1:36" x14ac:dyDescent="0.25">
      <c r="A167" s="253"/>
      <c r="B167" s="253"/>
      <c r="C167" s="253"/>
      <c r="D167" s="253"/>
      <c r="E167" s="253"/>
      <c r="F167" s="253"/>
      <c r="G167" s="253"/>
      <c r="H167" s="253"/>
      <c r="I167" s="253"/>
      <c r="J167" s="253"/>
      <c r="K167" s="253"/>
      <c r="L167" s="253"/>
      <c r="M167" s="253"/>
      <c r="N167" s="253"/>
      <c r="O167" s="253"/>
      <c r="P167" s="253"/>
      <c r="Q167" s="253"/>
      <c r="R167" s="253"/>
      <c r="S167" s="253"/>
      <c r="T167" s="253"/>
      <c r="U167" s="253"/>
      <c r="V167" s="253"/>
      <c r="W167" s="253"/>
      <c r="X167" s="253"/>
      <c r="Y167" s="253"/>
      <c r="Z167" s="253"/>
      <c r="AA167" s="253"/>
      <c r="AB167" s="253"/>
      <c r="AC167" s="253"/>
      <c r="AD167" s="253"/>
      <c r="AE167" s="253"/>
      <c r="AF167" s="253"/>
      <c r="AG167" s="253"/>
      <c r="AH167" s="253"/>
      <c r="AI167" s="253"/>
      <c r="AJ167" s="253"/>
    </row>
    <row r="168" spans="1:36" x14ac:dyDescent="0.25">
      <c r="A168" s="253"/>
      <c r="B168" s="253"/>
      <c r="C168" s="253"/>
      <c r="D168" s="253"/>
      <c r="E168" s="253"/>
      <c r="F168" s="253"/>
      <c r="G168" s="253"/>
      <c r="H168" s="253"/>
      <c r="I168" s="253"/>
      <c r="J168" s="253"/>
      <c r="K168" s="253"/>
      <c r="L168" s="253"/>
      <c r="M168" s="253"/>
      <c r="N168" s="253"/>
      <c r="O168" s="253"/>
      <c r="P168" s="253"/>
      <c r="Q168" s="253"/>
      <c r="R168" s="253"/>
      <c r="S168" s="253"/>
      <c r="T168" s="253"/>
      <c r="U168" s="253"/>
      <c r="V168" s="253"/>
      <c r="W168" s="253"/>
      <c r="X168" s="253"/>
      <c r="Y168" s="253"/>
      <c r="Z168" s="253"/>
      <c r="AA168" s="253"/>
      <c r="AB168" s="253"/>
      <c r="AC168" s="253"/>
      <c r="AD168" s="253"/>
      <c r="AE168" s="253"/>
      <c r="AF168" s="253"/>
      <c r="AG168" s="253"/>
      <c r="AH168" s="253"/>
      <c r="AI168" s="253"/>
      <c r="AJ168" s="253"/>
    </row>
    <row r="169" spans="1:36" x14ac:dyDescent="0.25">
      <c r="A169" s="253"/>
      <c r="B169" s="253"/>
      <c r="C169" s="253"/>
      <c r="D169" s="253"/>
      <c r="E169" s="253"/>
      <c r="F169" s="253"/>
      <c r="G169" s="253"/>
      <c r="H169" s="253"/>
      <c r="I169" s="253"/>
      <c r="J169" s="253"/>
      <c r="K169" s="253"/>
      <c r="L169" s="253"/>
      <c r="M169" s="253"/>
      <c r="N169" s="253"/>
      <c r="O169" s="253"/>
      <c r="P169" s="253"/>
      <c r="Q169" s="253"/>
      <c r="R169" s="253"/>
      <c r="S169" s="253"/>
      <c r="T169" s="253"/>
      <c r="U169" s="253"/>
      <c r="V169" s="253"/>
      <c r="W169" s="253"/>
      <c r="X169" s="253"/>
      <c r="Y169" s="253"/>
      <c r="Z169" s="253"/>
      <c r="AA169" s="253"/>
      <c r="AB169" s="253"/>
      <c r="AC169" s="253"/>
      <c r="AD169" s="253"/>
      <c r="AE169" s="253"/>
      <c r="AF169" s="253"/>
      <c r="AG169" s="253"/>
      <c r="AH169" s="253"/>
      <c r="AI169" s="253"/>
      <c r="AJ169" s="253"/>
    </row>
    <row r="170" spans="1:36" x14ac:dyDescent="0.25">
      <c r="A170" s="253"/>
      <c r="B170" s="253"/>
      <c r="C170" s="253"/>
      <c r="D170" s="253"/>
      <c r="E170" s="253"/>
      <c r="F170" s="253"/>
      <c r="G170" s="253"/>
      <c r="H170" s="253"/>
      <c r="I170" s="253"/>
      <c r="J170" s="253"/>
      <c r="K170" s="253"/>
      <c r="L170" s="253"/>
      <c r="M170" s="253"/>
      <c r="N170" s="253"/>
      <c r="O170" s="253"/>
      <c r="P170" s="253"/>
      <c r="Q170" s="253"/>
      <c r="R170" s="253"/>
      <c r="S170" s="253"/>
      <c r="T170" s="253"/>
      <c r="U170" s="253"/>
      <c r="V170" s="253"/>
      <c r="W170" s="253"/>
      <c r="X170" s="253"/>
      <c r="Y170" s="253"/>
      <c r="Z170" s="253"/>
      <c r="AA170" s="253"/>
      <c r="AB170" s="253"/>
      <c r="AC170" s="253"/>
      <c r="AD170" s="253"/>
      <c r="AE170" s="253"/>
      <c r="AF170" s="253"/>
      <c r="AG170" s="253"/>
      <c r="AH170" s="253"/>
      <c r="AI170" s="253"/>
      <c r="AJ170" s="253"/>
    </row>
    <row r="171" spans="1:36" x14ac:dyDescent="0.25">
      <c r="A171" s="253"/>
      <c r="B171" s="253"/>
      <c r="C171" s="253"/>
      <c r="D171" s="253"/>
      <c r="E171" s="253"/>
      <c r="F171" s="253"/>
      <c r="G171" s="253"/>
      <c r="H171" s="253"/>
      <c r="I171" s="253"/>
      <c r="J171" s="253"/>
      <c r="K171" s="253"/>
      <c r="L171" s="253"/>
      <c r="M171" s="253"/>
      <c r="N171" s="253"/>
      <c r="O171" s="253"/>
      <c r="P171" s="253"/>
      <c r="Q171" s="253"/>
      <c r="R171" s="253"/>
      <c r="S171" s="253"/>
      <c r="T171" s="253"/>
      <c r="U171" s="253"/>
      <c r="V171" s="253"/>
      <c r="W171" s="253"/>
      <c r="X171" s="253"/>
      <c r="Y171" s="253"/>
      <c r="Z171" s="253"/>
      <c r="AA171" s="253"/>
      <c r="AB171" s="253"/>
      <c r="AC171" s="253"/>
      <c r="AD171" s="253"/>
      <c r="AE171" s="253"/>
      <c r="AF171" s="253"/>
      <c r="AG171" s="253"/>
      <c r="AH171" s="253"/>
      <c r="AI171" s="253"/>
      <c r="AJ171" s="253"/>
    </row>
    <row r="172" spans="1:36" x14ac:dyDescent="0.25">
      <c r="A172" s="253"/>
      <c r="B172" s="253"/>
      <c r="C172" s="253"/>
      <c r="D172" s="253"/>
      <c r="E172" s="253"/>
      <c r="F172" s="253"/>
      <c r="G172" s="253"/>
      <c r="H172" s="253"/>
      <c r="I172" s="253"/>
      <c r="J172" s="253"/>
      <c r="K172" s="253"/>
      <c r="L172" s="253"/>
      <c r="M172" s="253"/>
      <c r="N172" s="253"/>
      <c r="O172" s="253"/>
      <c r="P172" s="253"/>
      <c r="Q172" s="253"/>
      <c r="R172" s="253"/>
      <c r="S172" s="253"/>
      <c r="T172" s="253"/>
      <c r="U172" s="253"/>
      <c r="V172" s="253"/>
      <c r="W172" s="253"/>
      <c r="X172" s="253"/>
      <c r="Y172" s="253"/>
      <c r="Z172" s="253"/>
      <c r="AA172" s="253"/>
      <c r="AB172" s="253"/>
      <c r="AC172" s="253"/>
      <c r="AD172" s="253"/>
      <c r="AE172" s="253"/>
      <c r="AF172" s="253"/>
      <c r="AG172" s="253"/>
      <c r="AH172" s="253"/>
      <c r="AI172" s="253"/>
      <c r="AJ172" s="253"/>
    </row>
    <row r="173" spans="1:36" x14ac:dyDescent="0.25">
      <c r="A173" s="253"/>
      <c r="B173" s="253"/>
      <c r="C173" s="253"/>
      <c r="D173" s="253"/>
      <c r="E173" s="253"/>
      <c r="F173" s="253"/>
      <c r="G173" s="253"/>
      <c r="H173" s="253"/>
      <c r="I173" s="253"/>
      <c r="J173" s="253"/>
      <c r="K173" s="253"/>
      <c r="L173" s="253"/>
      <c r="M173" s="253"/>
      <c r="N173" s="253"/>
      <c r="O173" s="253"/>
      <c r="P173" s="253"/>
      <c r="Q173" s="253"/>
      <c r="R173" s="253"/>
      <c r="S173" s="253"/>
      <c r="T173" s="253"/>
      <c r="U173" s="253"/>
      <c r="V173" s="253"/>
      <c r="W173" s="253"/>
      <c r="X173" s="253"/>
      <c r="Y173" s="253"/>
      <c r="Z173" s="253"/>
      <c r="AA173" s="253"/>
      <c r="AB173" s="253"/>
      <c r="AC173" s="253"/>
      <c r="AD173" s="253"/>
      <c r="AE173" s="253"/>
      <c r="AF173" s="253"/>
      <c r="AG173" s="253"/>
      <c r="AH173" s="253"/>
      <c r="AI173" s="253"/>
      <c r="AJ173" s="253"/>
    </row>
    <row r="174" spans="1:36" x14ac:dyDescent="0.25">
      <c r="A174" s="253"/>
      <c r="B174" s="253"/>
      <c r="C174" s="253"/>
      <c r="D174" s="253"/>
      <c r="E174" s="253"/>
      <c r="F174" s="253"/>
      <c r="G174" s="253"/>
      <c r="H174" s="253"/>
      <c r="I174" s="253"/>
      <c r="J174" s="253"/>
      <c r="K174" s="253"/>
      <c r="L174" s="253"/>
      <c r="M174" s="253"/>
      <c r="N174" s="253"/>
      <c r="O174" s="253"/>
      <c r="P174" s="253"/>
      <c r="Q174" s="253"/>
      <c r="R174" s="253"/>
      <c r="S174" s="253"/>
      <c r="T174" s="253"/>
      <c r="U174" s="253"/>
      <c r="V174" s="253"/>
      <c r="W174" s="253"/>
      <c r="X174" s="253"/>
      <c r="Y174" s="253"/>
      <c r="Z174" s="253"/>
      <c r="AA174" s="253"/>
      <c r="AB174" s="253"/>
      <c r="AC174" s="253"/>
      <c r="AD174" s="253"/>
      <c r="AE174" s="253"/>
      <c r="AF174" s="253"/>
      <c r="AG174" s="253"/>
      <c r="AH174" s="253"/>
      <c r="AI174" s="253"/>
      <c r="AJ174" s="253"/>
    </row>
    <row r="175" spans="1:36" x14ac:dyDescent="0.25">
      <c r="A175" s="253"/>
      <c r="B175" s="253"/>
      <c r="C175" s="253"/>
      <c r="D175" s="253"/>
      <c r="E175" s="253"/>
      <c r="F175" s="253"/>
      <c r="G175" s="253"/>
      <c r="H175" s="253"/>
      <c r="I175" s="253"/>
      <c r="J175" s="253"/>
      <c r="K175" s="253"/>
      <c r="L175" s="253"/>
      <c r="M175" s="253"/>
      <c r="N175" s="253"/>
      <c r="O175" s="253"/>
      <c r="P175" s="253"/>
      <c r="Q175" s="253"/>
      <c r="R175" s="253"/>
      <c r="S175" s="253"/>
      <c r="T175" s="253"/>
      <c r="U175" s="253"/>
      <c r="V175" s="253"/>
      <c r="W175" s="253"/>
      <c r="X175" s="253"/>
      <c r="Y175" s="253"/>
      <c r="Z175" s="253"/>
      <c r="AA175" s="253"/>
      <c r="AB175" s="253"/>
      <c r="AC175" s="253"/>
      <c r="AD175" s="253"/>
      <c r="AE175" s="253"/>
      <c r="AF175" s="253"/>
      <c r="AG175" s="253"/>
      <c r="AH175" s="253"/>
      <c r="AI175" s="253"/>
      <c r="AJ175" s="253"/>
    </row>
    <row r="176" spans="1:36" x14ac:dyDescent="0.25">
      <c r="A176" s="253"/>
      <c r="B176" s="253"/>
      <c r="C176" s="253"/>
      <c r="D176" s="253"/>
      <c r="E176" s="253"/>
      <c r="F176" s="253"/>
      <c r="G176" s="253"/>
      <c r="H176" s="253"/>
      <c r="I176" s="253"/>
      <c r="J176" s="253"/>
      <c r="K176" s="253"/>
      <c r="L176" s="253"/>
      <c r="M176" s="253"/>
      <c r="N176" s="253"/>
      <c r="O176" s="253"/>
      <c r="P176" s="253"/>
      <c r="Q176" s="253"/>
      <c r="R176" s="253"/>
      <c r="S176" s="253"/>
      <c r="T176" s="253"/>
      <c r="U176" s="253"/>
      <c r="V176" s="253"/>
      <c r="W176" s="253"/>
      <c r="X176" s="253"/>
      <c r="Y176" s="253"/>
      <c r="Z176" s="253"/>
      <c r="AA176" s="253"/>
      <c r="AB176" s="253"/>
      <c r="AC176" s="253"/>
      <c r="AD176" s="253"/>
      <c r="AE176" s="253"/>
      <c r="AF176" s="253"/>
      <c r="AG176" s="253"/>
      <c r="AH176" s="253"/>
      <c r="AI176" s="253"/>
      <c r="AJ176" s="253"/>
    </row>
    <row r="177" spans="1:36" x14ac:dyDescent="0.25">
      <c r="A177" s="253"/>
      <c r="B177" s="253"/>
      <c r="C177" s="253"/>
      <c r="D177" s="253"/>
      <c r="E177" s="253"/>
      <c r="F177" s="253"/>
      <c r="G177" s="253"/>
      <c r="H177" s="253"/>
      <c r="I177" s="253"/>
      <c r="J177" s="253"/>
      <c r="K177" s="253"/>
      <c r="L177" s="253"/>
      <c r="M177" s="253"/>
      <c r="N177" s="253"/>
      <c r="O177" s="253"/>
      <c r="P177" s="253"/>
      <c r="Q177" s="253"/>
      <c r="R177" s="253"/>
      <c r="S177" s="253"/>
      <c r="T177" s="253"/>
      <c r="U177" s="253"/>
      <c r="V177" s="253"/>
      <c r="W177" s="253"/>
      <c r="X177" s="253"/>
      <c r="Y177" s="253"/>
      <c r="Z177" s="253"/>
      <c r="AA177" s="253"/>
      <c r="AB177" s="253"/>
      <c r="AC177" s="253"/>
      <c r="AD177" s="253"/>
      <c r="AE177" s="253"/>
      <c r="AF177" s="253"/>
      <c r="AG177" s="253"/>
      <c r="AH177" s="253"/>
      <c r="AI177" s="253"/>
      <c r="AJ177" s="253"/>
    </row>
    <row r="178" spans="1:36" x14ac:dyDescent="0.25">
      <c r="A178" s="253"/>
      <c r="B178" s="253"/>
      <c r="C178" s="253"/>
      <c r="D178" s="253"/>
      <c r="E178" s="253"/>
      <c r="F178" s="253"/>
      <c r="G178" s="253"/>
      <c r="H178" s="253"/>
      <c r="I178" s="253"/>
      <c r="J178" s="253"/>
      <c r="K178" s="253"/>
      <c r="L178" s="253"/>
      <c r="M178" s="253"/>
      <c r="N178" s="253"/>
      <c r="O178" s="253"/>
      <c r="P178" s="253"/>
      <c r="Q178" s="253"/>
      <c r="R178" s="253"/>
      <c r="S178" s="253"/>
      <c r="T178" s="253"/>
      <c r="U178" s="253"/>
      <c r="V178" s="253"/>
      <c r="W178" s="253"/>
      <c r="X178" s="253"/>
      <c r="Y178" s="253"/>
      <c r="Z178" s="253"/>
      <c r="AA178" s="253"/>
      <c r="AB178" s="253"/>
      <c r="AC178" s="253"/>
      <c r="AD178" s="253"/>
      <c r="AE178" s="253"/>
      <c r="AF178" s="253"/>
      <c r="AG178" s="253"/>
      <c r="AH178" s="253"/>
      <c r="AI178" s="253"/>
      <c r="AJ178" s="253"/>
    </row>
    <row r="179" spans="1:36" x14ac:dyDescent="0.25">
      <c r="A179" s="253"/>
      <c r="B179" s="253"/>
      <c r="C179" s="253"/>
      <c r="D179" s="253"/>
      <c r="E179" s="253"/>
      <c r="F179" s="253"/>
      <c r="G179" s="253"/>
      <c r="H179" s="253"/>
      <c r="I179" s="253"/>
      <c r="J179" s="253"/>
      <c r="K179" s="253"/>
      <c r="L179" s="253"/>
      <c r="M179" s="253"/>
      <c r="N179" s="253"/>
      <c r="O179" s="253"/>
      <c r="P179" s="253"/>
      <c r="Q179" s="253"/>
      <c r="R179" s="253"/>
      <c r="S179" s="253"/>
      <c r="T179" s="253"/>
      <c r="U179" s="253"/>
      <c r="V179" s="253"/>
      <c r="W179" s="253"/>
      <c r="X179" s="253"/>
      <c r="Y179" s="253"/>
      <c r="Z179" s="253"/>
      <c r="AA179" s="253"/>
      <c r="AB179" s="253"/>
      <c r="AC179" s="253"/>
      <c r="AD179" s="253"/>
      <c r="AE179" s="253"/>
      <c r="AF179" s="253"/>
      <c r="AG179" s="253"/>
      <c r="AH179" s="253"/>
      <c r="AI179" s="253"/>
      <c r="AJ179" s="253"/>
    </row>
    <row r="180" spans="1:36" x14ac:dyDescent="0.25">
      <c r="A180" s="253"/>
      <c r="B180" s="253"/>
      <c r="C180" s="253"/>
      <c r="D180" s="253"/>
      <c r="E180" s="253"/>
      <c r="F180" s="253"/>
      <c r="G180" s="253"/>
      <c r="H180" s="253"/>
      <c r="I180" s="253"/>
      <c r="J180" s="253"/>
      <c r="K180" s="253"/>
      <c r="L180" s="253"/>
      <c r="M180" s="253"/>
      <c r="N180" s="253"/>
      <c r="O180" s="253"/>
      <c r="P180" s="253"/>
      <c r="Q180" s="253"/>
      <c r="R180" s="253"/>
      <c r="S180" s="253"/>
      <c r="T180" s="253"/>
      <c r="U180" s="253"/>
      <c r="V180" s="253"/>
      <c r="W180" s="253"/>
      <c r="X180" s="253"/>
      <c r="Y180" s="253"/>
      <c r="Z180" s="253"/>
      <c r="AA180" s="253"/>
      <c r="AB180" s="253"/>
      <c r="AC180" s="253"/>
      <c r="AD180" s="253"/>
      <c r="AE180" s="253"/>
      <c r="AF180" s="253"/>
      <c r="AG180" s="253"/>
      <c r="AH180" s="253"/>
      <c r="AI180" s="253"/>
      <c r="AJ180" s="253"/>
    </row>
    <row r="181" spans="1:36" x14ac:dyDescent="0.25">
      <c r="A181" s="253"/>
      <c r="B181" s="253"/>
      <c r="C181" s="253"/>
      <c r="D181" s="253"/>
      <c r="E181" s="253"/>
      <c r="F181" s="253"/>
      <c r="G181" s="253"/>
      <c r="H181" s="253"/>
      <c r="I181" s="253"/>
      <c r="J181" s="253"/>
      <c r="K181" s="253"/>
      <c r="L181" s="253"/>
      <c r="M181" s="253"/>
      <c r="N181" s="253"/>
      <c r="O181" s="253"/>
      <c r="P181" s="253"/>
      <c r="Q181" s="253"/>
      <c r="R181" s="253"/>
      <c r="S181" s="253"/>
      <c r="T181" s="253"/>
      <c r="U181" s="253"/>
      <c r="V181" s="253"/>
      <c r="W181" s="253"/>
      <c r="X181" s="253"/>
      <c r="Y181" s="253"/>
      <c r="Z181" s="253"/>
      <c r="AA181" s="253"/>
      <c r="AB181" s="253"/>
      <c r="AC181" s="253"/>
      <c r="AD181" s="253"/>
      <c r="AE181" s="253"/>
      <c r="AF181" s="253"/>
      <c r="AG181" s="253"/>
      <c r="AH181" s="253"/>
      <c r="AI181" s="253"/>
      <c r="AJ181" s="253"/>
    </row>
    <row r="182" spans="1:36" x14ac:dyDescent="0.25">
      <c r="A182" s="253"/>
      <c r="B182" s="253"/>
      <c r="C182" s="253"/>
      <c r="D182" s="253"/>
      <c r="E182" s="253"/>
      <c r="F182" s="253"/>
      <c r="G182" s="253"/>
      <c r="H182" s="253"/>
      <c r="I182" s="253"/>
      <c r="J182" s="253"/>
      <c r="K182" s="253"/>
      <c r="L182" s="253"/>
      <c r="M182" s="253"/>
      <c r="N182" s="253"/>
      <c r="O182" s="253"/>
      <c r="P182" s="253"/>
      <c r="Q182" s="253"/>
      <c r="R182" s="253"/>
      <c r="S182" s="253"/>
      <c r="T182" s="253"/>
      <c r="U182" s="253"/>
      <c r="V182" s="253"/>
      <c r="W182" s="253"/>
      <c r="X182" s="253"/>
      <c r="Y182" s="253"/>
      <c r="Z182" s="253"/>
      <c r="AA182" s="253"/>
      <c r="AB182" s="253"/>
      <c r="AC182" s="253"/>
      <c r="AD182" s="253"/>
      <c r="AE182" s="253"/>
      <c r="AF182" s="253"/>
      <c r="AG182" s="253"/>
      <c r="AH182" s="253"/>
      <c r="AI182" s="253"/>
      <c r="AJ182" s="253"/>
    </row>
    <row r="183" spans="1:36" x14ac:dyDescent="0.25">
      <c r="A183" s="253"/>
      <c r="B183" s="253"/>
      <c r="C183" s="253"/>
      <c r="D183" s="253"/>
      <c r="E183" s="253"/>
      <c r="F183" s="253"/>
      <c r="G183" s="253"/>
      <c r="H183" s="253"/>
      <c r="I183" s="253"/>
      <c r="J183" s="253"/>
      <c r="K183" s="253"/>
      <c r="L183" s="253"/>
      <c r="M183" s="253"/>
      <c r="N183" s="253"/>
      <c r="O183" s="253"/>
      <c r="P183" s="253"/>
      <c r="Q183" s="253"/>
      <c r="R183" s="253"/>
      <c r="S183" s="253"/>
      <c r="T183" s="253"/>
      <c r="U183" s="253"/>
      <c r="V183" s="253"/>
      <c r="W183" s="253"/>
      <c r="X183" s="253"/>
      <c r="Y183" s="253"/>
      <c r="Z183" s="253"/>
      <c r="AA183" s="253"/>
      <c r="AB183" s="253"/>
      <c r="AC183" s="253"/>
      <c r="AD183" s="253"/>
      <c r="AE183" s="253"/>
      <c r="AF183" s="253"/>
      <c r="AG183" s="253"/>
      <c r="AH183" s="253"/>
      <c r="AI183" s="253"/>
      <c r="AJ183" s="253"/>
    </row>
    <row r="184" spans="1:36" x14ac:dyDescent="0.25">
      <c r="A184" s="253"/>
      <c r="B184" s="253"/>
      <c r="C184" s="253"/>
      <c r="D184" s="253"/>
      <c r="E184" s="253"/>
      <c r="F184" s="253"/>
      <c r="G184" s="253"/>
      <c r="H184" s="253"/>
      <c r="I184" s="253"/>
      <c r="J184" s="253"/>
      <c r="K184" s="253"/>
      <c r="L184" s="253"/>
      <c r="M184" s="253"/>
      <c r="N184" s="253"/>
      <c r="O184" s="253"/>
      <c r="P184" s="253"/>
      <c r="Q184" s="253"/>
      <c r="R184" s="253"/>
      <c r="S184" s="253"/>
      <c r="T184" s="253"/>
      <c r="U184" s="253"/>
      <c r="V184" s="253"/>
      <c r="W184" s="253"/>
      <c r="X184" s="253"/>
      <c r="Y184" s="253"/>
      <c r="Z184" s="253"/>
      <c r="AA184" s="253"/>
      <c r="AB184" s="253"/>
      <c r="AC184" s="253"/>
      <c r="AD184" s="253"/>
      <c r="AE184" s="253"/>
      <c r="AF184" s="253"/>
      <c r="AG184" s="253"/>
      <c r="AH184" s="253"/>
      <c r="AI184" s="253"/>
      <c r="AJ184" s="253"/>
    </row>
    <row r="185" spans="1:36" x14ac:dyDescent="0.25">
      <c r="A185" s="253"/>
      <c r="B185" s="253"/>
      <c r="C185" s="253"/>
      <c r="D185" s="253"/>
      <c r="E185" s="253"/>
      <c r="F185" s="253"/>
      <c r="G185" s="253"/>
      <c r="H185" s="253"/>
      <c r="I185" s="253"/>
      <c r="J185" s="253"/>
      <c r="K185" s="253"/>
      <c r="L185" s="253"/>
      <c r="M185" s="253"/>
      <c r="N185" s="253"/>
      <c r="O185" s="253"/>
      <c r="P185" s="253"/>
      <c r="Q185" s="253"/>
      <c r="R185" s="253"/>
      <c r="S185" s="253"/>
      <c r="T185" s="253"/>
      <c r="U185" s="253"/>
      <c r="V185" s="253"/>
      <c r="W185" s="253"/>
      <c r="X185" s="253"/>
      <c r="Y185" s="253"/>
      <c r="Z185" s="253"/>
      <c r="AA185" s="253"/>
      <c r="AB185" s="253"/>
      <c r="AC185" s="253"/>
      <c r="AD185" s="253"/>
      <c r="AE185" s="253"/>
      <c r="AF185" s="253"/>
      <c r="AG185" s="253"/>
      <c r="AH185" s="253"/>
      <c r="AI185" s="253"/>
      <c r="AJ185" s="253"/>
    </row>
    <row r="186" spans="1:36" x14ac:dyDescent="0.25">
      <c r="A186" s="253"/>
      <c r="B186" s="253"/>
      <c r="C186" s="253"/>
      <c r="D186" s="253"/>
      <c r="E186" s="253"/>
      <c r="F186" s="253"/>
      <c r="G186" s="253"/>
      <c r="H186" s="253"/>
      <c r="I186" s="253"/>
      <c r="J186" s="253"/>
      <c r="K186" s="253"/>
      <c r="L186" s="253"/>
      <c r="M186" s="253"/>
      <c r="N186" s="253"/>
      <c r="O186" s="253"/>
      <c r="P186" s="253"/>
      <c r="Q186" s="253"/>
      <c r="R186" s="253"/>
      <c r="S186" s="253"/>
      <c r="T186" s="253"/>
      <c r="U186" s="253"/>
      <c r="V186" s="253"/>
      <c r="W186" s="253"/>
      <c r="X186" s="253"/>
      <c r="Y186" s="253"/>
      <c r="Z186" s="253"/>
      <c r="AA186" s="253"/>
      <c r="AB186" s="253"/>
      <c r="AC186" s="253"/>
      <c r="AD186" s="253"/>
      <c r="AE186" s="253"/>
      <c r="AF186" s="253"/>
      <c r="AG186" s="253"/>
      <c r="AH186" s="253"/>
      <c r="AI186" s="253"/>
      <c r="AJ186" s="253"/>
    </row>
    <row r="187" spans="1:36" x14ac:dyDescent="0.25">
      <c r="A187" s="253"/>
      <c r="B187" s="253"/>
      <c r="C187" s="253"/>
      <c r="D187" s="253"/>
      <c r="E187" s="253"/>
      <c r="F187" s="253"/>
      <c r="G187" s="253"/>
      <c r="H187" s="253"/>
      <c r="I187" s="253"/>
      <c r="J187" s="253"/>
      <c r="K187" s="253"/>
      <c r="L187" s="253"/>
      <c r="M187" s="253"/>
      <c r="N187" s="253"/>
      <c r="O187" s="253"/>
      <c r="P187" s="253"/>
      <c r="Q187" s="253"/>
      <c r="R187" s="253"/>
      <c r="S187" s="253"/>
      <c r="T187" s="253"/>
      <c r="U187" s="253"/>
      <c r="V187" s="253"/>
      <c r="W187" s="253"/>
      <c r="X187" s="253"/>
      <c r="Y187" s="253"/>
      <c r="Z187" s="253"/>
      <c r="AA187" s="253"/>
      <c r="AB187" s="253"/>
      <c r="AC187" s="253"/>
      <c r="AD187" s="253"/>
      <c r="AE187" s="253"/>
      <c r="AF187" s="253"/>
      <c r="AG187" s="253"/>
      <c r="AH187" s="253"/>
      <c r="AI187" s="253"/>
      <c r="AJ187" s="253"/>
    </row>
    <row r="188" spans="1:36" x14ac:dyDescent="0.25">
      <c r="A188" s="253"/>
      <c r="B188" s="253"/>
      <c r="C188" s="253"/>
      <c r="D188" s="253"/>
      <c r="E188" s="253"/>
      <c r="F188" s="253"/>
      <c r="G188" s="253"/>
      <c r="H188" s="253"/>
      <c r="I188" s="253"/>
      <c r="J188" s="253"/>
      <c r="K188" s="253"/>
      <c r="L188" s="253"/>
      <c r="M188" s="253"/>
      <c r="N188" s="253"/>
      <c r="O188" s="253"/>
      <c r="P188" s="253"/>
      <c r="Q188" s="253"/>
      <c r="R188" s="253"/>
      <c r="S188" s="253"/>
      <c r="T188" s="253"/>
      <c r="U188" s="253"/>
      <c r="V188" s="253"/>
      <c r="W188" s="253"/>
      <c r="X188" s="253"/>
      <c r="Y188" s="253"/>
      <c r="Z188" s="253"/>
      <c r="AA188" s="253"/>
      <c r="AB188" s="253"/>
      <c r="AC188" s="253"/>
      <c r="AD188" s="253"/>
      <c r="AE188" s="253"/>
      <c r="AF188" s="253"/>
      <c r="AG188" s="253"/>
      <c r="AH188" s="253"/>
      <c r="AI188" s="253"/>
      <c r="AJ188" s="253"/>
    </row>
    <row r="189" spans="1:36" x14ac:dyDescent="0.25">
      <c r="A189" s="253"/>
      <c r="B189" s="253"/>
      <c r="C189" s="253"/>
      <c r="D189" s="253"/>
      <c r="E189" s="253"/>
      <c r="F189" s="253"/>
      <c r="G189" s="253"/>
      <c r="H189" s="253"/>
      <c r="I189" s="253"/>
      <c r="J189" s="253"/>
      <c r="K189" s="253"/>
      <c r="L189" s="253"/>
      <c r="M189" s="253"/>
      <c r="N189" s="253"/>
      <c r="O189" s="253"/>
      <c r="P189" s="253"/>
      <c r="Q189" s="253"/>
      <c r="R189" s="253"/>
      <c r="S189" s="253"/>
      <c r="T189" s="253"/>
      <c r="U189" s="253"/>
      <c r="V189" s="253"/>
      <c r="W189" s="253"/>
      <c r="X189" s="253"/>
      <c r="Y189" s="253"/>
      <c r="Z189" s="253"/>
      <c r="AA189" s="253"/>
      <c r="AB189" s="253"/>
      <c r="AC189" s="253"/>
      <c r="AD189" s="253"/>
      <c r="AE189" s="253"/>
      <c r="AF189" s="253"/>
      <c r="AG189" s="253"/>
      <c r="AH189" s="253"/>
      <c r="AI189" s="253"/>
      <c r="AJ189" s="253"/>
    </row>
    <row r="190" spans="1:36" x14ac:dyDescent="0.25">
      <c r="A190" s="253"/>
      <c r="B190" s="253"/>
      <c r="C190" s="253"/>
      <c r="D190" s="253"/>
      <c r="E190" s="253"/>
      <c r="F190" s="253"/>
      <c r="G190" s="253"/>
      <c r="H190" s="253"/>
      <c r="I190" s="253"/>
      <c r="J190" s="253"/>
      <c r="K190" s="253"/>
      <c r="L190" s="253"/>
      <c r="M190" s="253"/>
      <c r="N190" s="253"/>
      <c r="O190" s="253"/>
      <c r="P190" s="253"/>
      <c r="Q190" s="253"/>
      <c r="R190" s="253"/>
      <c r="S190" s="253"/>
      <c r="T190" s="253"/>
      <c r="U190" s="253"/>
      <c r="V190" s="253"/>
      <c r="W190" s="253"/>
      <c r="X190" s="253"/>
      <c r="Y190" s="253"/>
      <c r="Z190" s="253"/>
      <c r="AA190" s="253"/>
      <c r="AB190" s="253"/>
      <c r="AC190" s="253"/>
      <c r="AD190" s="253"/>
      <c r="AE190" s="253"/>
      <c r="AF190" s="253"/>
      <c r="AG190" s="253"/>
      <c r="AH190" s="253"/>
      <c r="AI190" s="253"/>
      <c r="AJ190" s="253"/>
    </row>
    <row r="191" spans="1:36" x14ac:dyDescent="0.25">
      <c r="A191" s="253"/>
      <c r="B191" s="253"/>
      <c r="C191" s="253"/>
      <c r="D191" s="253"/>
      <c r="E191" s="253"/>
      <c r="F191" s="253"/>
      <c r="G191" s="253"/>
      <c r="H191" s="253"/>
      <c r="I191" s="253"/>
      <c r="J191" s="253"/>
      <c r="K191" s="253"/>
      <c r="L191" s="253"/>
      <c r="M191" s="253"/>
      <c r="N191" s="253"/>
      <c r="O191" s="253"/>
      <c r="P191" s="253"/>
      <c r="Q191" s="253"/>
      <c r="R191" s="253"/>
      <c r="S191" s="253"/>
      <c r="T191" s="253"/>
      <c r="U191" s="253"/>
      <c r="V191" s="253"/>
      <c r="W191" s="253"/>
      <c r="X191" s="253"/>
      <c r="Y191" s="253"/>
      <c r="Z191" s="253"/>
      <c r="AA191" s="253"/>
      <c r="AB191" s="253"/>
      <c r="AC191" s="253"/>
      <c r="AD191" s="253"/>
      <c r="AE191" s="253"/>
      <c r="AF191" s="253"/>
      <c r="AG191" s="253"/>
      <c r="AH191" s="253"/>
      <c r="AI191" s="253"/>
      <c r="AJ191" s="253"/>
    </row>
    <row r="192" spans="1:36" x14ac:dyDescent="0.25">
      <c r="A192" s="253"/>
      <c r="B192" s="253"/>
      <c r="C192" s="253"/>
      <c r="D192" s="253"/>
      <c r="E192" s="253"/>
      <c r="F192" s="253"/>
      <c r="G192" s="253"/>
      <c r="H192" s="253"/>
      <c r="I192" s="253"/>
      <c r="J192" s="253"/>
      <c r="K192" s="253"/>
      <c r="L192" s="253"/>
      <c r="M192" s="253"/>
      <c r="N192" s="253"/>
      <c r="O192" s="253"/>
      <c r="P192" s="253"/>
      <c r="Q192" s="253"/>
      <c r="R192" s="253"/>
      <c r="S192" s="253"/>
      <c r="T192" s="253"/>
      <c r="U192" s="253"/>
      <c r="V192" s="253"/>
      <c r="W192" s="253"/>
      <c r="X192" s="253"/>
      <c r="Y192" s="253"/>
      <c r="Z192" s="253"/>
      <c r="AA192" s="253"/>
      <c r="AB192" s="253"/>
      <c r="AC192" s="253"/>
      <c r="AD192" s="253"/>
      <c r="AE192" s="253"/>
      <c r="AF192" s="253"/>
      <c r="AG192" s="253"/>
      <c r="AH192" s="253"/>
      <c r="AI192" s="253"/>
      <c r="AJ192" s="253"/>
    </row>
    <row r="193" spans="1:36" x14ac:dyDescent="0.25">
      <c r="A193" s="253"/>
      <c r="B193" s="253"/>
      <c r="C193" s="253"/>
      <c r="D193" s="253"/>
      <c r="E193" s="253"/>
      <c r="F193" s="253"/>
      <c r="G193" s="253"/>
      <c r="H193" s="253"/>
      <c r="I193" s="253"/>
      <c r="J193" s="253"/>
      <c r="K193" s="253"/>
      <c r="L193" s="253"/>
      <c r="M193" s="253"/>
      <c r="N193" s="253"/>
      <c r="O193" s="253"/>
      <c r="P193" s="253"/>
      <c r="Q193" s="253"/>
      <c r="R193" s="253"/>
      <c r="S193" s="253"/>
      <c r="T193" s="253"/>
      <c r="U193" s="253"/>
      <c r="V193" s="253"/>
      <c r="W193" s="253"/>
      <c r="X193" s="253"/>
      <c r="Y193" s="253"/>
      <c r="Z193" s="253"/>
      <c r="AA193" s="253"/>
      <c r="AB193" s="253"/>
      <c r="AC193" s="253"/>
      <c r="AD193" s="253"/>
      <c r="AE193" s="253"/>
      <c r="AF193" s="253"/>
      <c r="AG193" s="253"/>
      <c r="AH193" s="253"/>
      <c r="AI193" s="253"/>
      <c r="AJ193" s="253"/>
    </row>
    <row r="194" spans="1:36" x14ac:dyDescent="0.25">
      <c r="A194" s="253"/>
      <c r="B194" s="253"/>
      <c r="C194" s="253"/>
      <c r="D194" s="253"/>
      <c r="E194" s="253"/>
      <c r="F194" s="253"/>
      <c r="G194" s="253"/>
      <c r="H194" s="253"/>
      <c r="I194" s="253"/>
      <c r="J194" s="253"/>
      <c r="K194" s="253"/>
      <c r="L194" s="253"/>
      <c r="M194" s="253"/>
      <c r="N194" s="253"/>
      <c r="O194" s="253"/>
      <c r="P194" s="253"/>
      <c r="Q194" s="253"/>
      <c r="R194" s="253"/>
      <c r="S194" s="253"/>
      <c r="T194" s="253"/>
      <c r="U194" s="253"/>
      <c r="V194" s="253"/>
      <c r="W194" s="253"/>
      <c r="X194" s="253"/>
      <c r="Y194" s="253"/>
      <c r="Z194" s="253"/>
      <c r="AA194" s="253"/>
      <c r="AB194" s="253"/>
      <c r="AC194" s="253"/>
      <c r="AD194" s="253"/>
      <c r="AE194" s="253"/>
      <c r="AF194" s="253"/>
      <c r="AG194" s="253"/>
      <c r="AH194" s="253"/>
      <c r="AI194" s="253"/>
      <c r="AJ194" s="253"/>
    </row>
    <row r="195" spans="1:36" x14ac:dyDescent="0.25">
      <c r="A195" s="253"/>
      <c r="B195" s="253"/>
      <c r="C195" s="253"/>
      <c r="D195" s="253"/>
      <c r="E195" s="253"/>
      <c r="F195" s="253"/>
      <c r="G195" s="253"/>
      <c r="H195" s="253"/>
      <c r="I195" s="253"/>
      <c r="J195" s="253"/>
      <c r="K195" s="253"/>
      <c r="L195" s="253"/>
      <c r="M195" s="253"/>
      <c r="N195" s="253"/>
      <c r="O195" s="253"/>
      <c r="P195" s="253"/>
      <c r="Q195" s="253"/>
      <c r="R195" s="253"/>
      <c r="S195" s="253"/>
      <c r="T195" s="253"/>
      <c r="U195" s="253"/>
      <c r="V195" s="253"/>
      <c r="W195" s="253"/>
      <c r="X195" s="253"/>
      <c r="Y195" s="253"/>
      <c r="Z195" s="253"/>
      <c r="AA195" s="253"/>
      <c r="AB195" s="253"/>
      <c r="AC195" s="253"/>
      <c r="AD195" s="253"/>
      <c r="AE195" s="253"/>
      <c r="AF195" s="253"/>
      <c r="AG195" s="253"/>
      <c r="AH195" s="253"/>
      <c r="AI195" s="253"/>
      <c r="AJ195" s="253"/>
    </row>
    <row r="196" spans="1:36" x14ac:dyDescent="0.25">
      <c r="A196" s="253"/>
      <c r="B196" s="253"/>
      <c r="C196" s="253"/>
      <c r="D196" s="253"/>
      <c r="E196" s="253"/>
      <c r="F196" s="253"/>
      <c r="G196" s="253"/>
      <c r="H196" s="253"/>
      <c r="I196" s="253"/>
      <c r="J196" s="253"/>
      <c r="K196" s="253"/>
      <c r="L196" s="253"/>
      <c r="M196" s="253"/>
      <c r="N196" s="253"/>
      <c r="O196" s="253"/>
      <c r="P196" s="253"/>
      <c r="Q196" s="253"/>
      <c r="R196" s="253"/>
      <c r="S196" s="253"/>
      <c r="T196" s="253"/>
      <c r="U196" s="253"/>
      <c r="V196" s="253"/>
      <c r="W196" s="253"/>
      <c r="X196" s="253"/>
      <c r="Y196" s="253"/>
      <c r="Z196" s="253"/>
      <c r="AA196" s="253"/>
      <c r="AB196" s="253"/>
      <c r="AC196" s="253"/>
      <c r="AD196" s="253"/>
      <c r="AE196" s="253"/>
      <c r="AF196" s="253"/>
      <c r="AG196" s="253"/>
      <c r="AH196" s="253"/>
      <c r="AI196" s="253"/>
      <c r="AJ196" s="253"/>
    </row>
    <row r="197" spans="1:36" x14ac:dyDescent="0.25">
      <c r="A197" s="253"/>
      <c r="B197" s="253"/>
      <c r="C197" s="253"/>
      <c r="D197" s="253"/>
      <c r="E197" s="253"/>
      <c r="F197" s="253"/>
      <c r="G197" s="253"/>
      <c r="H197" s="253"/>
      <c r="I197" s="253"/>
      <c r="J197" s="253"/>
      <c r="K197" s="253"/>
      <c r="L197" s="253"/>
      <c r="M197" s="253"/>
      <c r="N197" s="253"/>
      <c r="O197" s="253"/>
      <c r="P197" s="253"/>
      <c r="Q197" s="253"/>
      <c r="R197" s="253"/>
      <c r="S197" s="253"/>
      <c r="T197" s="253"/>
      <c r="U197" s="253"/>
      <c r="V197" s="253"/>
      <c r="W197" s="253"/>
      <c r="X197" s="253"/>
      <c r="Y197" s="253"/>
      <c r="Z197" s="253"/>
      <c r="AA197" s="253"/>
      <c r="AB197" s="253"/>
      <c r="AC197" s="253"/>
      <c r="AD197" s="253"/>
      <c r="AE197" s="253"/>
      <c r="AF197" s="253"/>
      <c r="AG197" s="253"/>
      <c r="AH197" s="253"/>
      <c r="AI197" s="253"/>
      <c r="AJ197" s="253"/>
    </row>
    <row r="198" spans="1:36" x14ac:dyDescent="0.25">
      <c r="A198" s="253"/>
      <c r="B198" s="253"/>
      <c r="C198" s="253"/>
      <c r="D198" s="253"/>
      <c r="E198" s="253"/>
      <c r="F198" s="253"/>
      <c r="G198" s="253"/>
      <c r="H198" s="253"/>
      <c r="I198" s="253"/>
      <c r="J198" s="253"/>
      <c r="K198" s="253"/>
      <c r="L198" s="253"/>
      <c r="M198" s="253"/>
      <c r="N198" s="253"/>
      <c r="O198" s="253"/>
      <c r="P198" s="253"/>
      <c r="Q198" s="253"/>
      <c r="R198" s="253"/>
      <c r="S198" s="253"/>
      <c r="T198" s="253"/>
      <c r="U198" s="253"/>
      <c r="V198" s="253"/>
      <c r="W198" s="253"/>
      <c r="X198" s="253"/>
      <c r="Y198" s="253"/>
      <c r="Z198" s="253"/>
      <c r="AA198" s="253"/>
      <c r="AB198" s="253"/>
      <c r="AC198" s="253"/>
      <c r="AD198" s="253"/>
      <c r="AE198" s="253"/>
      <c r="AF198" s="253"/>
      <c r="AG198" s="253"/>
      <c r="AH198" s="253"/>
      <c r="AI198" s="253"/>
      <c r="AJ198" s="253"/>
    </row>
    <row r="199" spans="1:36" x14ac:dyDescent="0.25">
      <c r="A199" s="253"/>
      <c r="B199" s="253"/>
      <c r="C199" s="253"/>
      <c r="D199" s="253"/>
      <c r="E199" s="253"/>
      <c r="F199" s="253"/>
      <c r="G199" s="253"/>
      <c r="H199" s="253"/>
      <c r="I199" s="253"/>
      <c r="J199" s="253"/>
      <c r="K199" s="253"/>
      <c r="L199" s="253"/>
      <c r="M199" s="253"/>
      <c r="N199" s="253"/>
      <c r="O199" s="253"/>
      <c r="P199" s="253"/>
      <c r="Q199" s="253"/>
      <c r="R199" s="253"/>
      <c r="S199" s="253"/>
      <c r="T199" s="253"/>
      <c r="U199" s="253"/>
      <c r="V199" s="253"/>
      <c r="W199" s="253"/>
      <c r="X199" s="253"/>
      <c r="Y199" s="253"/>
      <c r="Z199" s="253"/>
      <c r="AA199" s="253"/>
      <c r="AB199" s="253"/>
      <c r="AC199" s="253"/>
      <c r="AD199" s="253"/>
      <c r="AE199" s="253"/>
      <c r="AF199" s="253"/>
      <c r="AG199" s="253"/>
      <c r="AH199" s="253"/>
      <c r="AI199" s="253"/>
      <c r="AJ199" s="253"/>
    </row>
    <row r="200" spans="1:36" x14ac:dyDescent="0.25">
      <c r="A200" s="253"/>
      <c r="B200" s="253"/>
      <c r="C200" s="253"/>
      <c r="D200" s="253"/>
      <c r="E200" s="253"/>
      <c r="F200" s="253"/>
      <c r="G200" s="253"/>
      <c r="H200" s="253"/>
      <c r="I200" s="253"/>
      <c r="J200" s="253"/>
      <c r="K200" s="253"/>
      <c r="L200" s="253"/>
      <c r="M200" s="253"/>
      <c r="N200" s="253"/>
      <c r="O200" s="253"/>
      <c r="P200" s="253"/>
      <c r="Q200" s="253"/>
      <c r="R200" s="253"/>
      <c r="S200" s="253"/>
      <c r="T200" s="253"/>
      <c r="U200" s="253"/>
      <c r="V200" s="253"/>
      <c r="W200" s="253"/>
      <c r="X200" s="253"/>
      <c r="Y200" s="253"/>
      <c r="Z200" s="253"/>
      <c r="AA200" s="253"/>
      <c r="AB200" s="253"/>
      <c r="AC200" s="253"/>
      <c r="AD200" s="253"/>
      <c r="AE200" s="253"/>
      <c r="AF200" s="253"/>
      <c r="AG200" s="253"/>
      <c r="AH200" s="253"/>
      <c r="AI200" s="253"/>
      <c r="AJ200" s="253"/>
    </row>
    <row r="201" spans="1:36" x14ac:dyDescent="0.25">
      <c r="A201" s="253"/>
      <c r="B201" s="253"/>
      <c r="C201" s="253"/>
      <c r="D201" s="253"/>
      <c r="E201" s="253"/>
      <c r="F201" s="253"/>
      <c r="G201" s="253"/>
      <c r="H201" s="253"/>
      <c r="I201" s="253"/>
      <c r="J201" s="253"/>
      <c r="K201" s="253"/>
      <c r="L201" s="253"/>
      <c r="M201" s="253"/>
      <c r="N201" s="253"/>
      <c r="O201" s="253"/>
      <c r="P201" s="253"/>
      <c r="Q201" s="253"/>
      <c r="R201" s="253"/>
      <c r="S201" s="253"/>
      <c r="T201" s="253"/>
      <c r="U201" s="253"/>
      <c r="V201" s="253"/>
      <c r="W201" s="253"/>
      <c r="X201" s="253"/>
      <c r="Y201" s="253"/>
      <c r="Z201" s="253"/>
      <c r="AA201" s="253"/>
      <c r="AB201" s="253"/>
      <c r="AC201" s="253"/>
      <c r="AD201" s="253"/>
      <c r="AE201" s="253"/>
      <c r="AF201" s="253"/>
      <c r="AG201" s="253"/>
      <c r="AH201" s="253"/>
      <c r="AI201" s="253"/>
      <c r="AJ201" s="253"/>
    </row>
    <row r="202" spans="1:36" x14ac:dyDescent="0.25">
      <c r="A202" s="253"/>
      <c r="B202" s="253"/>
      <c r="C202" s="253"/>
      <c r="D202" s="253"/>
      <c r="E202" s="253"/>
      <c r="F202" s="253"/>
      <c r="G202" s="253"/>
      <c r="H202" s="253"/>
      <c r="I202" s="253"/>
      <c r="J202" s="253"/>
      <c r="K202" s="253"/>
      <c r="L202" s="253"/>
      <c r="M202" s="253"/>
      <c r="N202" s="253"/>
      <c r="O202" s="253"/>
      <c r="P202" s="253"/>
      <c r="Q202" s="253"/>
      <c r="R202" s="253"/>
      <c r="S202" s="253"/>
      <c r="T202" s="253"/>
      <c r="U202" s="253"/>
      <c r="V202" s="253"/>
      <c r="W202" s="253"/>
      <c r="X202" s="253"/>
      <c r="Y202" s="253"/>
      <c r="Z202" s="253"/>
      <c r="AA202" s="253"/>
      <c r="AB202" s="253"/>
      <c r="AC202" s="253"/>
      <c r="AD202" s="253"/>
      <c r="AE202" s="253"/>
      <c r="AF202" s="253"/>
      <c r="AG202" s="253"/>
      <c r="AH202" s="253"/>
      <c r="AI202" s="253"/>
      <c r="AJ202" s="253"/>
    </row>
    <row r="203" spans="1:36" x14ac:dyDescent="0.25">
      <c r="A203" s="253"/>
      <c r="B203" s="253"/>
      <c r="C203" s="253"/>
      <c r="D203" s="253"/>
      <c r="E203" s="253"/>
      <c r="F203" s="253"/>
      <c r="G203" s="253"/>
      <c r="H203" s="253"/>
      <c r="I203" s="253"/>
      <c r="J203" s="253"/>
      <c r="K203" s="253"/>
      <c r="L203" s="253"/>
      <c r="M203" s="253"/>
      <c r="N203" s="253"/>
      <c r="O203" s="253"/>
      <c r="P203" s="253"/>
      <c r="Q203" s="253"/>
      <c r="R203" s="253"/>
      <c r="S203" s="253"/>
      <c r="T203" s="253"/>
      <c r="U203" s="253"/>
      <c r="V203" s="253"/>
      <c r="W203" s="253"/>
      <c r="X203" s="253"/>
      <c r="Y203" s="253"/>
      <c r="Z203" s="253"/>
      <c r="AA203" s="253"/>
      <c r="AB203" s="253"/>
      <c r="AC203" s="253"/>
      <c r="AD203" s="253"/>
      <c r="AE203" s="253"/>
      <c r="AF203" s="253"/>
      <c r="AG203" s="253"/>
      <c r="AH203" s="253"/>
      <c r="AI203" s="253"/>
      <c r="AJ203" s="253"/>
    </row>
    <row r="204" spans="1:36" x14ac:dyDescent="0.25">
      <c r="A204" s="253"/>
      <c r="B204" s="253"/>
      <c r="C204" s="253"/>
      <c r="D204" s="253"/>
      <c r="E204" s="253"/>
      <c r="F204" s="253"/>
      <c r="G204" s="253"/>
      <c r="H204" s="253"/>
      <c r="I204" s="253"/>
      <c r="J204" s="253"/>
      <c r="K204" s="253"/>
      <c r="L204" s="253"/>
      <c r="M204" s="253"/>
      <c r="N204" s="253"/>
      <c r="O204" s="253"/>
      <c r="P204" s="253"/>
      <c r="Q204" s="253"/>
      <c r="R204" s="253"/>
      <c r="S204" s="253"/>
      <c r="T204" s="253"/>
      <c r="U204" s="253"/>
      <c r="V204" s="253"/>
      <c r="W204" s="253"/>
      <c r="X204" s="253"/>
      <c r="Y204" s="253"/>
      <c r="Z204" s="253"/>
      <c r="AA204" s="253"/>
      <c r="AB204" s="253"/>
      <c r="AC204" s="253"/>
      <c r="AD204" s="253"/>
      <c r="AE204" s="253"/>
      <c r="AF204" s="253"/>
      <c r="AG204" s="253"/>
      <c r="AH204" s="253"/>
      <c r="AI204" s="253"/>
      <c r="AJ204" s="253"/>
    </row>
    <row r="205" spans="1:36" x14ac:dyDescent="0.25">
      <c r="A205" s="253"/>
      <c r="B205" s="253"/>
      <c r="C205" s="253"/>
      <c r="D205" s="253"/>
      <c r="E205" s="253"/>
      <c r="F205" s="253"/>
      <c r="G205" s="253"/>
      <c r="H205" s="253"/>
      <c r="I205" s="253"/>
      <c r="J205" s="253"/>
      <c r="K205" s="253"/>
      <c r="L205" s="253"/>
      <c r="M205" s="253"/>
      <c r="N205" s="253"/>
      <c r="O205" s="253"/>
      <c r="P205" s="253"/>
      <c r="Q205" s="253"/>
      <c r="R205" s="253"/>
      <c r="S205" s="253"/>
      <c r="T205" s="253"/>
      <c r="U205" s="253"/>
      <c r="V205" s="253"/>
      <c r="W205" s="253"/>
      <c r="X205" s="253"/>
      <c r="Y205" s="253"/>
      <c r="Z205" s="253"/>
      <c r="AA205" s="253"/>
      <c r="AB205" s="253"/>
      <c r="AC205" s="253"/>
      <c r="AD205" s="253"/>
      <c r="AE205" s="253"/>
      <c r="AF205" s="253"/>
      <c r="AG205" s="253"/>
      <c r="AH205" s="253"/>
      <c r="AI205" s="253"/>
      <c r="AJ205" s="253"/>
    </row>
    <row r="206" spans="1:36" x14ac:dyDescent="0.25">
      <c r="A206" s="253"/>
      <c r="B206" s="253"/>
      <c r="C206" s="253"/>
      <c r="D206" s="253"/>
      <c r="E206" s="253"/>
      <c r="F206" s="253"/>
      <c r="G206" s="253"/>
      <c r="H206" s="253"/>
      <c r="I206" s="253"/>
      <c r="J206" s="253"/>
      <c r="K206" s="253"/>
      <c r="L206" s="253"/>
      <c r="M206" s="253"/>
      <c r="N206" s="253"/>
      <c r="O206" s="253"/>
      <c r="P206" s="253"/>
      <c r="Q206" s="253"/>
      <c r="R206" s="253"/>
      <c r="S206" s="253"/>
      <c r="T206" s="253"/>
      <c r="U206" s="253"/>
      <c r="V206" s="253"/>
      <c r="W206" s="253"/>
      <c r="X206" s="253"/>
      <c r="Y206" s="253"/>
      <c r="Z206" s="253"/>
      <c r="AA206" s="253"/>
      <c r="AB206" s="253"/>
      <c r="AC206" s="253"/>
      <c r="AD206" s="253"/>
      <c r="AE206" s="253"/>
      <c r="AF206" s="253"/>
      <c r="AG206" s="253"/>
      <c r="AH206" s="253"/>
      <c r="AI206" s="253"/>
      <c r="AJ206" s="253"/>
    </row>
    <row r="207" spans="1:36" x14ac:dyDescent="0.25">
      <c r="A207" s="253"/>
      <c r="B207" s="253"/>
      <c r="C207" s="253"/>
      <c r="D207" s="253"/>
      <c r="E207" s="253"/>
      <c r="F207" s="253"/>
      <c r="G207" s="253"/>
      <c r="H207" s="253"/>
      <c r="I207" s="253"/>
      <c r="J207" s="253"/>
      <c r="K207" s="253"/>
      <c r="L207" s="253"/>
      <c r="M207" s="253"/>
      <c r="N207" s="253"/>
      <c r="O207" s="253"/>
      <c r="P207" s="253"/>
      <c r="Q207" s="253"/>
      <c r="R207" s="253"/>
      <c r="S207" s="253"/>
      <c r="T207" s="253"/>
      <c r="U207" s="253"/>
      <c r="V207" s="253"/>
      <c r="W207" s="253"/>
      <c r="X207" s="253"/>
      <c r="Y207" s="253"/>
      <c r="Z207" s="253"/>
      <c r="AA207" s="253"/>
      <c r="AB207" s="253"/>
      <c r="AC207" s="253"/>
      <c r="AD207" s="253"/>
      <c r="AE207" s="253"/>
      <c r="AF207" s="253"/>
      <c r="AG207" s="253"/>
      <c r="AH207" s="253"/>
      <c r="AI207" s="253"/>
      <c r="AJ207" s="253"/>
    </row>
    <row r="208" spans="1:36" x14ac:dyDescent="0.25">
      <c r="A208" s="253"/>
      <c r="B208" s="253"/>
      <c r="C208" s="253"/>
      <c r="D208" s="253"/>
      <c r="E208" s="253"/>
      <c r="F208" s="253"/>
      <c r="G208" s="253"/>
      <c r="H208" s="253"/>
      <c r="I208" s="253"/>
      <c r="J208" s="253"/>
      <c r="K208" s="253"/>
      <c r="L208" s="253"/>
      <c r="M208" s="253"/>
      <c r="N208" s="253"/>
      <c r="O208" s="253"/>
      <c r="P208" s="253"/>
      <c r="Q208" s="253"/>
      <c r="R208" s="253"/>
      <c r="S208" s="253"/>
      <c r="T208" s="253"/>
      <c r="U208" s="253"/>
      <c r="V208" s="253"/>
      <c r="W208" s="253"/>
      <c r="X208" s="253"/>
      <c r="Y208" s="253"/>
      <c r="Z208" s="253"/>
      <c r="AA208" s="253"/>
      <c r="AB208" s="253"/>
      <c r="AC208" s="253"/>
      <c r="AD208" s="253"/>
      <c r="AE208" s="253"/>
      <c r="AF208" s="253"/>
      <c r="AG208" s="253"/>
      <c r="AH208" s="253"/>
      <c r="AI208" s="253"/>
      <c r="AJ208" s="253"/>
    </row>
    <row r="209" spans="1:36" x14ac:dyDescent="0.25">
      <c r="A209" s="253"/>
      <c r="B209" s="253"/>
      <c r="C209" s="253"/>
      <c r="D209" s="253"/>
      <c r="E209" s="253"/>
      <c r="F209" s="253"/>
      <c r="G209" s="253"/>
      <c r="H209" s="253"/>
      <c r="I209" s="253"/>
      <c r="J209" s="253"/>
      <c r="K209" s="253"/>
      <c r="L209" s="253"/>
      <c r="M209" s="253"/>
      <c r="N209" s="253"/>
      <c r="O209" s="253"/>
      <c r="P209" s="253"/>
      <c r="Q209" s="253"/>
      <c r="R209" s="253"/>
      <c r="S209" s="253"/>
      <c r="T209" s="253"/>
      <c r="U209" s="253"/>
      <c r="V209" s="253"/>
      <c r="W209" s="253"/>
      <c r="X209" s="253"/>
      <c r="Y209" s="253"/>
      <c r="Z209" s="253"/>
      <c r="AA209" s="253"/>
      <c r="AB209" s="253"/>
      <c r="AC209" s="253"/>
      <c r="AD209" s="253"/>
      <c r="AE209" s="253"/>
      <c r="AF209" s="253"/>
      <c r="AG209" s="253"/>
      <c r="AH209" s="253"/>
      <c r="AI209" s="253"/>
      <c r="AJ209" s="253"/>
    </row>
    <row r="210" spans="1:36" x14ac:dyDescent="0.25">
      <c r="A210" s="253"/>
      <c r="B210" s="253"/>
      <c r="C210" s="253"/>
      <c r="D210" s="253"/>
      <c r="E210" s="253"/>
      <c r="F210" s="253"/>
      <c r="G210" s="253"/>
      <c r="H210" s="253"/>
      <c r="I210" s="253"/>
      <c r="J210" s="253"/>
      <c r="K210" s="253"/>
      <c r="L210" s="253"/>
      <c r="M210" s="253"/>
      <c r="N210" s="253"/>
      <c r="O210" s="253"/>
      <c r="P210" s="253"/>
      <c r="Q210" s="253"/>
      <c r="R210" s="253"/>
      <c r="S210" s="253"/>
      <c r="T210" s="253"/>
      <c r="U210" s="253"/>
      <c r="V210" s="253"/>
      <c r="W210" s="253"/>
      <c r="X210" s="253"/>
      <c r="Y210" s="253"/>
      <c r="Z210" s="253"/>
      <c r="AA210" s="253"/>
      <c r="AB210" s="253"/>
      <c r="AC210" s="253"/>
      <c r="AD210" s="253"/>
      <c r="AE210" s="253"/>
      <c r="AF210" s="253"/>
      <c r="AG210" s="253"/>
      <c r="AH210" s="253"/>
      <c r="AI210" s="253"/>
      <c r="AJ210" s="253"/>
    </row>
    <row r="211" spans="1:36" x14ac:dyDescent="0.25">
      <c r="A211" s="253"/>
      <c r="B211" s="253"/>
      <c r="C211" s="253"/>
      <c r="D211" s="253"/>
      <c r="E211" s="253"/>
      <c r="F211" s="253"/>
      <c r="G211" s="253"/>
      <c r="H211" s="253"/>
      <c r="I211" s="253"/>
      <c r="J211" s="253"/>
      <c r="K211" s="253"/>
      <c r="L211" s="253"/>
      <c r="M211" s="253"/>
      <c r="N211" s="253"/>
      <c r="O211" s="253"/>
      <c r="P211" s="253"/>
      <c r="Q211" s="253"/>
      <c r="R211" s="253"/>
      <c r="S211" s="253"/>
      <c r="T211" s="253"/>
      <c r="U211" s="253"/>
      <c r="V211" s="253"/>
      <c r="W211" s="253"/>
      <c r="X211" s="253"/>
      <c r="Y211" s="253"/>
      <c r="Z211" s="253"/>
      <c r="AA211" s="253"/>
      <c r="AB211" s="253"/>
      <c r="AC211" s="253"/>
      <c r="AD211" s="253"/>
      <c r="AE211" s="253"/>
      <c r="AF211" s="253"/>
      <c r="AG211" s="253"/>
      <c r="AH211" s="253"/>
      <c r="AI211" s="253"/>
      <c r="AJ211" s="253"/>
    </row>
    <row r="212" spans="1:36" x14ac:dyDescent="0.25">
      <c r="A212" s="253"/>
      <c r="B212" s="253"/>
      <c r="C212" s="253"/>
      <c r="D212" s="253"/>
      <c r="E212" s="253"/>
      <c r="F212" s="253"/>
      <c r="G212" s="253"/>
      <c r="H212" s="253"/>
      <c r="I212" s="253"/>
      <c r="J212" s="253"/>
      <c r="K212" s="253"/>
      <c r="L212" s="253"/>
      <c r="M212" s="253"/>
      <c r="N212" s="253"/>
      <c r="O212" s="253"/>
      <c r="P212" s="253"/>
      <c r="Q212" s="253"/>
      <c r="R212" s="253"/>
      <c r="S212" s="253"/>
      <c r="T212" s="253"/>
      <c r="U212" s="253"/>
      <c r="V212" s="253"/>
      <c r="W212" s="253"/>
      <c r="X212" s="253"/>
      <c r="Y212" s="253"/>
      <c r="Z212" s="253"/>
      <c r="AA212" s="253"/>
      <c r="AB212" s="253"/>
      <c r="AC212" s="253"/>
      <c r="AD212" s="253"/>
      <c r="AE212" s="253"/>
      <c r="AF212" s="253"/>
      <c r="AG212" s="253"/>
      <c r="AH212" s="253"/>
      <c r="AI212" s="253"/>
      <c r="AJ212" s="253"/>
    </row>
    <row r="213" spans="1:36" x14ac:dyDescent="0.25">
      <c r="A213" s="253"/>
      <c r="B213" s="253"/>
      <c r="C213" s="253"/>
      <c r="D213" s="253"/>
      <c r="E213" s="253"/>
      <c r="F213" s="253"/>
      <c r="G213" s="253"/>
      <c r="H213" s="253"/>
      <c r="I213" s="253"/>
      <c r="J213" s="253"/>
      <c r="K213" s="253"/>
      <c r="L213" s="253"/>
      <c r="M213" s="253"/>
      <c r="N213" s="253"/>
      <c r="O213" s="253"/>
      <c r="P213" s="253"/>
      <c r="Q213" s="253"/>
      <c r="R213" s="253"/>
      <c r="S213" s="253"/>
      <c r="T213" s="253"/>
      <c r="U213" s="253"/>
      <c r="V213" s="253"/>
      <c r="W213" s="253"/>
      <c r="X213" s="253"/>
      <c r="Y213" s="253"/>
      <c r="Z213" s="253"/>
      <c r="AA213" s="253"/>
      <c r="AB213" s="253"/>
      <c r="AC213" s="253"/>
      <c r="AD213" s="253"/>
      <c r="AE213" s="253"/>
      <c r="AF213" s="253"/>
      <c r="AG213" s="253"/>
      <c r="AH213" s="253"/>
      <c r="AI213" s="253"/>
      <c r="AJ213" s="253"/>
    </row>
    <row r="214" spans="1:36" x14ac:dyDescent="0.25">
      <c r="A214" s="253"/>
      <c r="B214" s="253"/>
      <c r="C214" s="253"/>
      <c r="D214" s="253"/>
      <c r="E214" s="253"/>
      <c r="F214" s="253"/>
      <c r="G214" s="253"/>
      <c r="H214" s="253"/>
      <c r="I214" s="253"/>
      <c r="J214" s="253"/>
      <c r="K214" s="253"/>
      <c r="L214" s="253"/>
      <c r="M214" s="253"/>
      <c r="N214" s="253"/>
      <c r="O214" s="253"/>
      <c r="P214" s="253"/>
      <c r="Q214" s="253"/>
      <c r="R214" s="253"/>
      <c r="S214" s="253"/>
      <c r="T214" s="253"/>
      <c r="U214" s="253"/>
      <c r="V214" s="253"/>
      <c r="W214" s="253"/>
      <c r="X214" s="253"/>
      <c r="Y214" s="253"/>
      <c r="Z214" s="253"/>
      <c r="AA214" s="253"/>
      <c r="AB214" s="253"/>
      <c r="AC214" s="253"/>
      <c r="AD214" s="253"/>
      <c r="AE214" s="253"/>
      <c r="AF214" s="253"/>
      <c r="AG214" s="253"/>
      <c r="AH214" s="253"/>
      <c r="AI214" s="253"/>
      <c r="AJ214" s="253"/>
    </row>
    <row r="215" spans="1:36" x14ac:dyDescent="0.25">
      <c r="A215" s="253"/>
      <c r="B215" s="253"/>
      <c r="C215" s="253"/>
      <c r="D215" s="253"/>
      <c r="E215" s="253"/>
      <c r="F215" s="253"/>
      <c r="G215" s="253"/>
      <c r="H215" s="253"/>
      <c r="I215" s="253"/>
      <c r="J215" s="253"/>
      <c r="K215" s="253"/>
      <c r="L215" s="253"/>
      <c r="M215" s="253"/>
      <c r="N215" s="253"/>
      <c r="O215" s="253"/>
      <c r="P215" s="253"/>
      <c r="Q215" s="253"/>
      <c r="R215" s="253"/>
      <c r="S215" s="253"/>
      <c r="T215" s="253"/>
      <c r="U215" s="253"/>
      <c r="V215" s="253"/>
      <c r="W215" s="253"/>
      <c r="X215" s="253"/>
      <c r="Y215" s="253"/>
      <c r="Z215" s="253"/>
      <c r="AA215" s="253"/>
      <c r="AB215" s="253"/>
      <c r="AC215" s="253"/>
      <c r="AD215" s="253"/>
      <c r="AE215" s="253"/>
      <c r="AF215" s="253"/>
      <c r="AG215" s="253"/>
      <c r="AH215" s="253"/>
      <c r="AI215" s="253"/>
      <c r="AJ215" s="253"/>
    </row>
    <row r="216" spans="1:36" x14ac:dyDescent="0.25">
      <c r="A216" s="253"/>
      <c r="B216" s="253"/>
      <c r="C216" s="253"/>
      <c r="D216" s="253"/>
      <c r="E216" s="253"/>
      <c r="F216" s="253"/>
      <c r="G216" s="253"/>
      <c r="H216" s="253"/>
      <c r="I216" s="253"/>
      <c r="J216" s="253"/>
      <c r="K216" s="253"/>
      <c r="L216" s="253"/>
      <c r="M216" s="253"/>
      <c r="N216" s="253"/>
      <c r="O216" s="253"/>
      <c r="P216" s="253"/>
      <c r="Q216" s="253"/>
      <c r="R216" s="253"/>
      <c r="S216" s="253"/>
      <c r="T216" s="253"/>
      <c r="U216" s="253"/>
      <c r="V216" s="253"/>
      <c r="W216" s="253"/>
      <c r="X216" s="253"/>
      <c r="Y216" s="253"/>
      <c r="Z216" s="253"/>
      <c r="AA216" s="253"/>
      <c r="AB216" s="253"/>
      <c r="AC216" s="253"/>
      <c r="AD216" s="253"/>
      <c r="AE216" s="253"/>
      <c r="AF216" s="253"/>
      <c r="AG216" s="253"/>
      <c r="AH216" s="253"/>
      <c r="AI216" s="253"/>
      <c r="AJ216" s="253"/>
    </row>
    <row r="217" spans="1:36" x14ac:dyDescent="0.25">
      <c r="A217" s="253"/>
      <c r="B217" s="253"/>
      <c r="C217" s="253"/>
      <c r="D217" s="253"/>
      <c r="E217" s="253"/>
      <c r="F217" s="253"/>
      <c r="G217" s="253"/>
      <c r="H217" s="253"/>
      <c r="I217" s="253"/>
      <c r="J217" s="253"/>
      <c r="K217" s="253"/>
      <c r="L217" s="253"/>
      <c r="M217" s="253"/>
      <c r="N217" s="253"/>
      <c r="O217" s="253"/>
      <c r="P217" s="253"/>
      <c r="Q217" s="253"/>
      <c r="R217" s="253"/>
      <c r="S217" s="253"/>
      <c r="T217" s="253"/>
      <c r="U217" s="253"/>
      <c r="V217" s="253"/>
      <c r="W217" s="253"/>
      <c r="X217" s="253"/>
      <c r="Y217" s="253"/>
      <c r="Z217" s="253"/>
      <c r="AA217" s="253"/>
      <c r="AB217" s="253"/>
      <c r="AC217" s="253"/>
      <c r="AD217" s="253"/>
      <c r="AE217" s="253"/>
      <c r="AF217" s="253"/>
      <c r="AG217" s="253"/>
      <c r="AH217" s="253"/>
      <c r="AI217" s="253"/>
      <c r="AJ217" s="253"/>
    </row>
    <row r="218" spans="1:36" x14ac:dyDescent="0.25">
      <c r="A218" s="253"/>
      <c r="B218" s="253"/>
      <c r="C218" s="253"/>
      <c r="D218" s="253"/>
      <c r="E218" s="253"/>
      <c r="F218" s="253"/>
      <c r="G218" s="253"/>
      <c r="H218" s="253"/>
      <c r="I218" s="253"/>
      <c r="J218" s="253"/>
      <c r="K218" s="253"/>
      <c r="L218" s="253"/>
      <c r="M218" s="253"/>
      <c r="N218" s="253"/>
      <c r="O218" s="253"/>
      <c r="P218" s="253"/>
      <c r="Q218" s="253"/>
      <c r="R218" s="253"/>
      <c r="S218" s="253"/>
      <c r="T218" s="253"/>
      <c r="U218" s="253"/>
      <c r="V218" s="253"/>
      <c r="W218" s="253"/>
      <c r="X218" s="253"/>
      <c r="Y218" s="253"/>
      <c r="Z218" s="253"/>
      <c r="AA218" s="253"/>
      <c r="AB218" s="253"/>
      <c r="AC218" s="253"/>
      <c r="AD218" s="253"/>
      <c r="AE218" s="253"/>
      <c r="AF218" s="253"/>
      <c r="AG218" s="253"/>
      <c r="AH218" s="253"/>
      <c r="AI218" s="253"/>
      <c r="AJ218" s="253"/>
    </row>
    <row r="219" spans="1:36" x14ac:dyDescent="0.25">
      <c r="A219" s="253"/>
      <c r="B219" s="253"/>
      <c r="C219" s="253"/>
      <c r="D219" s="253"/>
      <c r="E219" s="253"/>
      <c r="F219" s="253"/>
      <c r="G219" s="253"/>
      <c r="H219" s="253"/>
      <c r="I219" s="253"/>
      <c r="J219" s="253"/>
      <c r="K219" s="253"/>
      <c r="L219" s="253"/>
      <c r="M219" s="253"/>
      <c r="N219" s="253"/>
      <c r="O219" s="253"/>
      <c r="P219" s="253"/>
      <c r="Q219" s="253"/>
      <c r="R219" s="253"/>
      <c r="S219" s="253"/>
      <c r="T219" s="253"/>
      <c r="U219" s="253"/>
      <c r="V219" s="253"/>
      <c r="W219" s="253"/>
      <c r="X219" s="253"/>
      <c r="Y219" s="253"/>
      <c r="Z219" s="253"/>
      <c r="AA219" s="253"/>
      <c r="AB219" s="253"/>
      <c r="AC219" s="253"/>
      <c r="AD219" s="253"/>
      <c r="AE219" s="253"/>
      <c r="AF219" s="253"/>
      <c r="AG219" s="253"/>
      <c r="AH219" s="253"/>
      <c r="AI219" s="253"/>
      <c r="AJ219" s="253"/>
    </row>
    <row r="220" spans="1:36" x14ac:dyDescent="0.25">
      <c r="A220" s="253"/>
      <c r="B220" s="253"/>
      <c r="C220" s="253"/>
      <c r="D220" s="253"/>
      <c r="E220" s="253"/>
      <c r="F220" s="253"/>
      <c r="G220" s="253"/>
      <c r="H220" s="253"/>
      <c r="I220" s="253"/>
      <c r="J220" s="253"/>
      <c r="K220" s="253"/>
      <c r="L220" s="253"/>
      <c r="M220" s="253"/>
      <c r="N220" s="253"/>
      <c r="O220" s="253"/>
      <c r="P220" s="253"/>
      <c r="Q220" s="253"/>
      <c r="R220" s="253"/>
      <c r="S220" s="253"/>
      <c r="T220" s="253"/>
      <c r="U220" s="253"/>
      <c r="V220" s="253"/>
      <c r="W220" s="253"/>
      <c r="X220" s="253"/>
      <c r="Y220" s="253"/>
      <c r="Z220" s="253"/>
      <c r="AA220" s="253"/>
      <c r="AB220" s="253"/>
      <c r="AC220" s="253"/>
      <c r="AD220" s="253"/>
      <c r="AE220" s="253"/>
      <c r="AF220" s="253"/>
      <c r="AG220" s="253"/>
      <c r="AH220" s="253"/>
      <c r="AI220" s="253"/>
      <c r="AJ220" s="253"/>
    </row>
    <row r="221" spans="1:36" x14ac:dyDescent="0.25">
      <c r="A221" s="253"/>
      <c r="B221" s="253"/>
      <c r="C221" s="253"/>
      <c r="D221" s="253"/>
      <c r="E221" s="253"/>
      <c r="F221" s="253"/>
      <c r="G221" s="253"/>
      <c r="H221" s="253"/>
      <c r="I221" s="253"/>
      <c r="J221" s="253"/>
      <c r="K221" s="253"/>
      <c r="L221" s="253"/>
      <c r="M221" s="253"/>
      <c r="N221" s="253"/>
      <c r="O221" s="253"/>
      <c r="P221" s="253"/>
      <c r="Q221" s="253"/>
      <c r="R221" s="253"/>
      <c r="S221" s="253"/>
      <c r="T221" s="253"/>
      <c r="U221" s="253"/>
      <c r="V221" s="253"/>
      <c r="W221" s="253"/>
      <c r="X221" s="253"/>
      <c r="Y221" s="253"/>
      <c r="Z221" s="253"/>
      <c r="AA221" s="253"/>
      <c r="AB221" s="253"/>
      <c r="AC221" s="253"/>
      <c r="AD221" s="253"/>
      <c r="AE221" s="253"/>
      <c r="AF221" s="253"/>
      <c r="AG221" s="253"/>
      <c r="AH221" s="253"/>
      <c r="AI221" s="253"/>
      <c r="AJ221" s="253"/>
    </row>
    <row r="222" spans="1:36" x14ac:dyDescent="0.25">
      <c r="A222" s="253"/>
      <c r="B222" s="253"/>
      <c r="C222" s="253"/>
      <c r="D222" s="253"/>
      <c r="E222" s="253"/>
      <c r="F222" s="253"/>
      <c r="G222" s="253"/>
      <c r="H222" s="253"/>
      <c r="I222" s="253"/>
      <c r="J222" s="253"/>
      <c r="K222" s="253"/>
      <c r="L222" s="253"/>
      <c r="M222" s="253"/>
      <c r="N222" s="253"/>
      <c r="O222" s="253"/>
      <c r="P222" s="253"/>
      <c r="Q222" s="253"/>
      <c r="R222" s="253"/>
      <c r="S222" s="253"/>
      <c r="T222" s="253"/>
      <c r="U222" s="253"/>
      <c r="V222" s="253"/>
      <c r="W222" s="253"/>
      <c r="X222" s="253"/>
      <c r="Y222" s="253"/>
      <c r="Z222" s="253"/>
      <c r="AA222" s="253"/>
      <c r="AB222" s="253"/>
      <c r="AC222" s="253"/>
      <c r="AD222" s="253"/>
      <c r="AE222" s="253"/>
      <c r="AF222" s="253"/>
      <c r="AG222" s="253"/>
      <c r="AH222" s="253"/>
      <c r="AI222" s="253"/>
      <c r="AJ222" s="253"/>
    </row>
    <row r="223" spans="1:36" x14ac:dyDescent="0.25">
      <c r="A223" s="253"/>
      <c r="B223" s="253"/>
      <c r="C223" s="253"/>
      <c r="D223" s="253"/>
      <c r="E223" s="253"/>
      <c r="F223" s="253"/>
      <c r="G223" s="253"/>
      <c r="H223" s="253"/>
      <c r="I223" s="253"/>
      <c r="J223" s="253"/>
      <c r="K223" s="253"/>
      <c r="L223" s="253"/>
      <c r="M223" s="253"/>
      <c r="N223" s="253"/>
      <c r="O223" s="253"/>
      <c r="P223" s="253"/>
      <c r="Q223" s="253"/>
      <c r="R223" s="253"/>
      <c r="S223" s="253"/>
      <c r="T223" s="253"/>
      <c r="U223" s="253"/>
      <c r="V223" s="253"/>
      <c r="W223" s="253"/>
      <c r="X223" s="253"/>
      <c r="Y223" s="253"/>
      <c r="Z223" s="253"/>
      <c r="AA223" s="253"/>
      <c r="AB223" s="253"/>
      <c r="AC223" s="253"/>
      <c r="AD223" s="253"/>
      <c r="AE223" s="253"/>
      <c r="AF223" s="253"/>
      <c r="AG223" s="253"/>
      <c r="AH223" s="253"/>
      <c r="AI223" s="253"/>
      <c r="AJ223" s="253"/>
    </row>
    <row r="224" spans="1:36" x14ac:dyDescent="0.25">
      <c r="A224" s="253"/>
      <c r="B224" s="253"/>
      <c r="C224" s="253"/>
      <c r="D224" s="253"/>
      <c r="E224" s="253"/>
      <c r="F224" s="253"/>
      <c r="G224" s="253"/>
      <c r="H224" s="253"/>
      <c r="I224" s="253"/>
      <c r="J224" s="253"/>
      <c r="K224" s="253"/>
      <c r="L224" s="253"/>
      <c r="M224" s="253"/>
      <c r="N224" s="253"/>
      <c r="O224" s="253"/>
      <c r="P224" s="253"/>
      <c r="Q224" s="253"/>
      <c r="R224" s="253"/>
      <c r="S224" s="253"/>
      <c r="T224" s="253"/>
      <c r="U224" s="253"/>
      <c r="V224" s="253"/>
      <c r="W224" s="253"/>
      <c r="X224" s="253"/>
      <c r="Y224" s="253"/>
      <c r="Z224" s="253"/>
      <c r="AA224" s="253"/>
      <c r="AB224" s="253"/>
      <c r="AC224" s="253"/>
      <c r="AD224" s="253"/>
      <c r="AE224" s="253"/>
      <c r="AF224" s="253"/>
      <c r="AG224" s="253"/>
      <c r="AH224" s="253"/>
      <c r="AI224" s="253"/>
      <c r="AJ224" s="253"/>
    </row>
    <row r="225" spans="1:36" x14ac:dyDescent="0.25">
      <c r="A225" s="253"/>
      <c r="B225" s="253"/>
      <c r="C225" s="253"/>
      <c r="D225" s="253"/>
      <c r="E225" s="253"/>
      <c r="F225" s="253"/>
      <c r="G225" s="253"/>
      <c r="H225" s="253"/>
      <c r="I225" s="253"/>
      <c r="J225" s="253"/>
      <c r="K225" s="253"/>
      <c r="L225" s="253"/>
      <c r="M225" s="253"/>
      <c r="N225" s="253"/>
      <c r="O225" s="253"/>
      <c r="P225" s="253"/>
      <c r="Q225" s="253"/>
      <c r="R225" s="253"/>
      <c r="S225" s="253"/>
      <c r="T225" s="253"/>
      <c r="U225" s="253"/>
      <c r="V225" s="253"/>
      <c r="W225" s="253"/>
      <c r="X225" s="253"/>
      <c r="Y225" s="253"/>
      <c r="Z225" s="253"/>
      <c r="AA225" s="253"/>
      <c r="AB225" s="253"/>
      <c r="AC225" s="253"/>
      <c r="AD225" s="253"/>
      <c r="AE225" s="253"/>
      <c r="AF225" s="253"/>
      <c r="AG225" s="253"/>
      <c r="AH225" s="253"/>
      <c r="AI225" s="253"/>
      <c r="AJ225" s="253"/>
    </row>
    <row r="226" spans="1:36" x14ac:dyDescent="0.25">
      <c r="A226" s="253"/>
      <c r="B226" s="253"/>
      <c r="C226" s="253"/>
      <c r="D226" s="253"/>
      <c r="E226" s="253"/>
      <c r="F226" s="253"/>
      <c r="G226" s="253"/>
      <c r="H226" s="253"/>
      <c r="I226" s="253"/>
      <c r="J226" s="253"/>
      <c r="K226" s="253"/>
      <c r="L226" s="253"/>
      <c r="M226" s="253"/>
      <c r="N226" s="253"/>
      <c r="O226" s="253"/>
      <c r="P226" s="253"/>
      <c r="Q226" s="253"/>
      <c r="R226" s="253"/>
      <c r="S226" s="253"/>
      <c r="T226" s="253"/>
      <c r="U226" s="253"/>
      <c r="V226" s="253"/>
      <c r="W226" s="253"/>
      <c r="X226" s="253"/>
      <c r="Y226" s="253"/>
      <c r="Z226" s="253"/>
      <c r="AA226" s="253"/>
      <c r="AB226" s="253"/>
      <c r="AC226" s="253"/>
      <c r="AD226" s="253"/>
      <c r="AE226" s="253"/>
      <c r="AF226" s="253"/>
      <c r="AG226" s="253"/>
      <c r="AH226" s="253"/>
      <c r="AI226" s="253"/>
      <c r="AJ226" s="253"/>
    </row>
    <row r="227" spans="1:36" x14ac:dyDescent="0.25">
      <c r="A227" s="253"/>
      <c r="B227" s="253"/>
      <c r="C227" s="253"/>
      <c r="D227" s="253"/>
      <c r="E227" s="253"/>
      <c r="F227" s="253"/>
      <c r="G227" s="253"/>
      <c r="H227" s="253"/>
      <c r="I227" s="253"/>
      <c r="J227" s="253"/>
      <c r="K227" s="253"/>
      <c r="L227" s="253"/>
      <c r="M227" s="253"/>
      <c r="N227" s="253"/>
      <c r="O227" s="253"/>
      <c r="P227" s="253"/>
      <c r="Q227" s="253"/>
      <c r="R227" s="253"/>
      <c r="S227" s="253"/>
      <c r="T227" s="253"/>
      <c r="U227" s="253"/>
      <c r="V227" s="253"/>
      <c r="W227" s="253"/>
      <c r="X227" s="253"/>
      <c r="Y227" s="253"/>
      <c r="Z227" s="253"/>
      <c r="AA227" s="253"/>
      <c r="AB227" s="253"/>
      <c r="AC227" s="253"/>
      <c r="AD227" s="253"/>
      <c r="AE227" s="253"/>
      <c r="AF227" s="253"/>
      <c r="AG227" s="253"/>
      <c r="AH227" s="253"/>
      <c r="AI227" s="253"/>
      <c r="AJ227" s="253"/>
    </row>
    <row r="228" spans="1:36" x14ac:dyDescent="0.25">
      <c r="A228" s="253"/>
      <c r="B228" s="253"/>
      <c r="C228" s="253"/>
      <c r="D228" s="253"/>
      <c r="E228" s="253"/>
      <c r="F228" s="253"/>
      <c r="G228" s="253"/>
      <c r="H228" s="253"/>
      <c r="I228" s="253"/>
      <c r="J228" s="253"/>
      <c r="K228" s="253"/>
      <c r="L228" s="253"/>
      <c r="M228" s="253"/>
      <c r="N228" s="253"/>
      <c r="O228" s="253"/>
      <c r="P228" s="253"/>
      <c r="Q228" s="253"/>
      <c r="R228" s="253"/>
      <c r="S228" s="253"/>
      <c r="T228" s="253"/>
      <c r="U228" s="253"/>
      <c r="V228" s="253"/>
      <c r="W228" s="253"/>
      <c r="X228" s="253"/>
      <c r="Y228" s="253"/>
      <c r="Z228" s="253"/>
      <c r="AA228" s="253"/>
      <c r="AB228" s="253"/>
      <c r="AC228" s="253"/>
      <c r="AD228" s="253"/>
      <c r="AE228" s="253"/>
      <c r="AF228" s="253"/>
      <c r="AG228" s="253"/>
      <c r="AH228" s="253"/>
      <c r="AI228" s="253"/>
      <c r="AJ228" s="253"/>
    </row>
    <row r="229" spans="1:36" x14ac:dyDescent="0.25">
      <c r="A229" s="253"/>
      <c r="B229" s="253"/>
      <c r="C229" s="253"/>
      <c r="D229" s="253"/>
      <c r="E229" s="253"/>
      <c r="F229" s="253"/>
      <c r="G229" s="253"/>
      <c r="H229" s="253"/>
      <c r="I229" s="253"/>
      <c r="J229" s="253"/>
      <c r="K229" s="253"/>
      <c r="L229" s="253"/>
      <c r="M229" s="253"/>
      <c r="N229" s="253"/>
      <c r="O229" s="253"/>
      <c r="P229" s="253"/>
      <c r="Q229" s="253"/>
      <c r="R229" s="253"/>
      <c r="S229" s="253"/>
      <c r="T229" s="253"/>
      <c r="U229" s="253"/>
      <c r="V229" s="253"/>
      <c r="W229" s="253"/>
      <c r="X229" s="253"/>
      <c r="Y229" s="253"/>
      <c r="Z229" s="253"/>
      <c r="AA229" s="253"/>
      <c r="AB229" s="253"/>
      <c r="AC229" s="253"/>
      <c r="AD229" s="253"/>
      <c r="AE229" s="253"/>
      <c r="AF229" s="253"/>
      <c r="AG229" s="253"/>
      <c r="AH229" s="253"/>
      <c r="AI229" s="253"/>
      <c r="AJ229" s="253"/>
    </row>
    <row r="230" spans="1:36" x14ac:dyDescent="0.25">
      <c r="A230" s="253"/>
      <c r="B230" s="253"/>
      <c r="C230" s="253"/>
      <c r="D230" s="253"/>
      <c r="E230" s="253"/>
      <c r="F230" s="253"/>
      <c r="G230" s="253"/>
      <c r="H230" s="253"/>
      <c r="I230" s="253"/>
      <c r="J230" s="253"/>
      <c r="K230" s="253"/>
      <c r="L230" s="253"/>
      <c r="M230" s="253"/>
      <c r="N230" s="253"/>
      <c r="O230" s="253"/>
      <c r="P230" s="253"/>
      <c r="Q230" s="253"/>
      <c r="R230" s="253"/>
      <c r="S230" s="253"/>
      <c r="T230" s="253"/>
      <c r="U230" s="253"/>
      <c r="V230" s="253"/>
      <c r="W230" s="253"/>
      <c r="X230" s="253"/>
      <c r="Y230" s="253"/>
      <c r="Z230" s="253"/>
      <c r="AA230" s="253"/>
      <c r="AB230" s="253"/>
      <c r="AC230" s="253"/>
      <c r="AD230" s="253"/>
      <c r="AE230" s="253"/>
      <c r="AF230" s="253"/>
      <c r="AG230" s="253"/>
      <c r="AH230" s="253"/>
      <c r="AI230" s="253"/>
      <c r="AJ230" s="253"/>
    </row>
    <row r="231" spans="1:36" x14ac:dyDescent="0.25">
      <c r="A231" s="253"/>
      <c r="B231" s="253"/>
      <c r="C231" s="253"/>
      <c r="D231" s="253"/>
      <c r="E231" s="253"/>
      <c r="F231" s="253"/>
      <c r="G231" s="253"/>
      <c r="H231" s="253"/>
      <c r="I231" s="253"/>
      <c r="J231" s="253"/>
      <c r="K231" s="253"/>
      <c r="L231" s="253"/>
      <c r="M231" s="253"/>
      <c r="N231" s="253"/>
      <c r="O231" s="253"/>
      <c r="P231" s="253"/>
      <c r="Q231" s="253"/>
      <c r="R231" s="253"/>
      <c r="S231" s="253"/>
      <c r="T231" s="253"/>
      <c r="U231" s="253"/>
      <c r="V231" s="253"/>
      <c r="W231" s="253"/>
      <c r="X231" s="253"/>
      <c r="Y231" s="253"/>
      <c r="Z231" s="253"/>
      <c r="AA231" s="253"/>
      <c r="AB231" s="253"/>
      <c r="AC231" s="253"/>
      <c r="AD231" s="253"/>
      <c r="AE231" s="253"/>
      <c r="AF231" s="253"/>
      <c r="AG231" s="253"/>
      <c r="AH231" s="253"/>
      <c r="AI231" s="253"/>
      <c r="AJ231" s="253"/>
    </row>
    <row r="232" spans="1:36" x14ac:dyDescent="0.25">
      <c r="A232" s="253"/>
      <c r="B232" s="253"/>
      <c r="C232" s="253"/>
      <c r="D232" s="253"/>
      <c r="E232" s="253"/>
      <c r="F232" s="253"/>
      <c r="G232" s="253"/>
      <c r="H232" s="253"/>
      <c r="I232" s="253"/>
      <c r="J232" s="253"/>
      <c r="K232" s="253"/>
      <c r="L232" s="253"/>
      <c r="M232" s="253"/>
      <c r="N232" s="253"/>
      <c r="O232" s="253"/>
      <c r="P232" s="253"/>
      <c r="Q232" s="253"/>
      <c r="R232" s="253"/>
      <c r="S232" s="253"/>
      <c r="T232" s="253"/>
      <c r="U232" s="253"/>
      <c r="V232" s="253"/>
      <c r="W232" s="253"/>
      <c r="X232" s="253"/>
      <c r="Y232" s="253"/>
      <c r="Z232" s="253"/>
      <c r="AA232" s="253"/>
      <c r="AB232" s="253"/>
      <c r="AC232" s="253"/>
      <c r="AD232" s="253"/>
      <c r="AE232" s="253"/>
      <c r="AF232" s="253"/>
      <c r="AG232" s="253"/>
      <c r="AH232" s="253"/>
      <c r="AI232" s="253"/>
      <c r="AJ232" s="253"/>
    </row>
    <row r="233" spans="1:36" x14ac:dyDescent="0.25">
      <c r="A233" s="253"/>
      <c r="B233" s="253"/>
      <c r="C233" s="253"/>
      <c r="D233" s="253"/>
      <c r="E233" s="253"/>
      <c r="F233" s="253"/>
      <c r="G233" s="253"/>
      <c r="H233" s="253"/>
      <c r="I233" s="253"/>
      <c r="J233" s="253"/>
      <c r="K233" s="253"/>
      <c r="L233" s="253"/>
      <c r="M233" s="253"/>
      <c r="N233" s="253"/>
      <c r="O233" s="253"/>
      <c r="P233" s="253"/>
      <c r="Q233" s="253"/>
      <c r="R233" s="253"/>
      <c r="S233" s="253"/>
      <c r="T233" s="253"/>
      <c r="U233" s="253"/>
      <c r="V233" s="253"/>
      <c r="W233" s="253"/>
      <c r="X233" s="253"/>
      <c r="Y233" s="253"/>
      <c r="Z233" s="253"/>
      <c r="AA233" s="253"/>
      <c r="AB233" s="253"/>
      <c r="AC233" s="253"/>
      <c r="AD233" s="253"/>
      <c r="AE233" s="253"/>
      <c r="AF233" s="253"/>
      <c r="AG233" s="253"/>
      <c r="AH233" s="253"/>
      <c r="AI233" s="253"/>
      <c r="AJ233" s="253"/>
    </row>
    <row r="234" spans="1:36" x14ac:dyDescent="0.25">
      <c r="A234" s="253"/>
      <c r="B234" s="253"/>
      <c r="C234" s="253"/>
      <c r="D234" s="253"/>
      <c r="E234" s="253"/>
      <c r="F234" s="253"/>
      <c r="G234" s="253"/>
      <c r="H234" s="253"/>
      <c r="I234" s="253"/>
      <c r="J234" s="253"/>
      <c r="K234" s="253"/>
      <c r="L234" s="253"/>
      <c r="M234" s="253"/>
      <c r="N234" s="253"/>
      <c r="O234" s="253"/>
      <c r="P234" s="253"/>
      <c r="Q234" s="253"/>
      <c r="R234" s="253"/>
      <c r="S234" s="253"/>
      <c r="T234" s="253"/>
      <c r="U234" s="253"/>
      <c r="V234" s="253"/>
      <c r="W234" s="253"/>
      <c r="X234" s="253"/>
      <c r="Y234" s="253"/>
      <c r="Z234" s="253"/>
      <c r="AA234" s="253"/>
      <c r="AB234" s="253"/>
      <c r="AC234" s="253"/>
      <c r="AD234" s="253"/>
      <c r="AE234" s="253"/>
      <c r="AF234" s="253"/>
      <c r="AG234" s="253"/>
      <c r="AH234" s="253"/>
      <c r="AI234" s="253"/>
      <c r="AJ234" s="253"/>
    </row>
    <row r="235" spans="1:36" x14ac:dyDescent="0.25">
      <c r="A235" s="253"/>
      <c r="B235" s="253"/>
      <c r="C235" s="253"/>
      <c r="D235" s="253"/>
      <c r="E235" s="253"/>
      <c r="F235" s="253"/>
      <c r="G235" s="253"/>
      <c r="H235" s="253"/>
      <c r="I235" s="253"/>
      <c r="J235" s="253"/>
      <c r="K235" s="253"/>
      <c r="L235" s="253"/>
      <c r="M235" s="253"/>
      <c r="N235" s="253"/>
      <c r="O235" s="253"/>
      <c r="P235" s="253"/>
      <c r="Q235" s="253"/>
      <c r="R235" s="253"/>
      <c r="S235" s="253"/>
      <c r="T235" s="253"/>
      <c r="U235" s="253"/>
      <c r="V235" s="253"/>
      <c r="W235" s="253"/>
      <c r="X235" s="253"/>
      <c r="Y235" s="253"/>
      <c r="Z235" s="253"/>
      <c r="AA235" s="253"/>
      <c r="AB235" s="253"/>
      <c r="AC235" s="253"/>
      <c r="AD235" s="253"/>
      <c r="AE235" s="253"/>
      <c r="AF235" s="253"/>
      <c r="AG235" s="253"/>
      <c r="AH235" s="253"/>
      <c r="AI235" s="253"/>
      <c r="AJ235" s="253"/>
    </row>
    <row r="236" spans="1:36" x14ac:dyDescent="0.25">
      <c r="A236" s="253"/>
      <c r="B236" s="253"/>
      <c r="C236" s="253"/>
      <c r="D236" s="253"/>
      <c r="E236" s="253"/>
      <c r="F236" s="253"/>
      <c r="G236" s="253"/>
      <c r="H236" s="253"/>
      <c r="I236" s="253"/>
      <c r="J236" s="253"/>
      <c r="K236" s="253"/>
      <c r="L236" s="253"/>
      <c r="M236" s="253"/>
      <c r="N236" s="253"/>
      <c r="O236" s="253"/>
      <c r="P236" s="253"/>
      <c r="Q236" s="253"/>
      <c r="R236" s="253"/>
      <c r="S236" s="253"/>
      <c r="T236" s="253"/>
      <c r="U236" s="253"/>
      <c r="V236" s="253"/>
      <c r="W236" s="253"/>
      <c r="X236" s="253"/>
      <c r="Y236" s="253"/>
      <c r="Z236" s="253"/>
      <c r="AA236" s="253"/>
      <c r="AB236" s="253"/>
      <c r="AC236" s="253"/>
      <c r="AD236" s="253"/>
      <c r="AE236" s="253"/>
      <c r="AF236" s="253"/>
      <c r="AG236" s="253"/>
      <c r="AH236" s="253"/>
      <c r="AI236" s="253"/>
      <c r="AJ236" s="253"/>
    </row>
    <row r="237" spans="1:36" x14ac:dyDescent="0.25">
      <c r="A237" s="253"/>
      <c r="B237" s="253"/>
      <c r="C237" s="253"/>
      <c r="D237" s="253"/>
      <c r="E237" s="253"/>
      <c r="F237" s="253"/>
      <c r="G237" s="253"/>
      <c r="H237" s="253"/>
      <c r="I237" s="253"/>
      <c r="J237" s="253"/>
      <c r="K237" s="253"/>
      <c r="L237" s="253"/>
      <c r="M237" s="253"/>
      <c r="N237" s="253"/>
      <c r="O237" s="253"/>
      <c r="P237" s="253"/>
      <c r="Q237" s="253"/>
      <c r="R237" s="253"/>
      <c r="S237" s="253"/>
      <c r="T237" s="253"/>
      <c r="U237" s="253"/>
      <c r="V237" s="253"/>
      <c r="W237" s="253"/>
      <c r="X237" s="253"/>
      <c r="Y237" s="253"/>
      <c r="Z237" s="253"/>
      <c r="AA237" s="253"/>
      <c r="AB237" s="253"/>
      <c r="AC237" s="253"/>
      <c r="AD237" s="253"/>
      <c r="AE237" s="253"/>
      <c r="AF237" s="253"/>
      <c r="AG237" s="253"/>
      <c r="AH237" s="253"/>
      <c r="AI237" s="253"/>
      <c r="AJ237" s="253"/>
    </row>
    <row r="238" spans="1:36" x14ac:dyDescent="0.25">
      <c r="A238" s="253"/>
      <c r="B238" s="253"/>
      <c r="C238" s="253"/>
      <c r="D238" s="253"/>
      <c r="E238" s="253"/>
      <c r="F238" s="253"/>
      <c r="G238" s="253"/>
      <c r="H238" s="253"/>
      <c r="I238" s="253"/>
      <c r="J238" s="253"/>
      <c r="K238" s="253"/>
      <c r="L238" s="253"/>
      <c r="M238" s="253"/>
      <c r="N238" s="253"/>
      <c r="O238" s="253"/>
      <c r="P238" s="253"/>
      <c r="Q238" s="253"/>
      <c r="R238" s="253"/>
      <c r="S238" s="253"/>
      <c r="T238" s="253"/>
      <c r="U238" s="253"/>
      <c r="V238" s="253"/>
      <c r="W238" s="253"/>
      <c r="X238" s="253"/>
      <c r="Y238" s="253"/>
      <c r="Z238" s="253"/>
      <c r="AA238" s="253"/>
      <c r="AB238" s="253"/>
      <c r="AC238" s="253"/>
      <c r="AD238" s="253"/>
      <c r="AE238" s="253"/>
      <c r="AF238" s="253"/>
      <c r="AG238" s="253"/>
      <c r="AH238" s="253"/>
      <c r="AI238" s="253"/>
      <c r="AJ238" s="253"/>
    </row>
    <row r="239" spans="1:36" x14ac:dyDescent="0.25">
      <c r="A239" s="253"/>
      <c r="B239" s="253"/>
      <c r="C239" s="253"/>
      <c r="D239" s="253"/>
      <c r="E239" s="253"/>
      <c r="F239" s="253"/>
      <c r="G239" s="253"/>
      <c r="H239" s="253"/>
      <c r="I239" s="253"/>
      <c r="J239" s="253"/>
      <c r="K239" s="253"/>
      <c r="L239" s="253"/>
      <c r="M239" s="253"/>
      <c r="N239" s="253"/>
      <c r="O239" s="253"/>
      <c r="P239" s="253"/>
      <c r="Q239" s="253"/>
      <c r="R239" s="253"/>
      <c r="S239" s="253"/>
      <c r="T239" s="253"/>
      <c r="U239" s="253"/>
      <c r="V239" s="253"/>
      <c r="W239" s="253"/>
      <c r="X239" s="253"/>
      <c r="Y239" s="253"/>
      <c r="Z239" s="253"/>
      <c r="AA239" s="253"/>
      <c r="AB239" s="253"/>
      <c r="AC239" s="253"/>
      <c r="AD239" s="253"/>
      <c r="AE239" s="253"/>
      <c r="AF239" s="253"/>
      <c r="AG239" s="253"/>
      <c r="AH239" s="253"/>
      <c r="AI239" s="253"/>
      <c r="AJ239" s="253"/>
    </row>
    <row r="240" spans="1:36" x14ac:dyDescent="0.25">
      <c r="A240" s="253"/>
      <c r="B240" s="253"/>
      <c r="C240" s="253"/>
      <c r="D240" s="253"/>
      <c r="E240" s="253"/>
      <c r="F240" s="253"/>
      <c r="G240" s="253"/>
      <c r="H240" s="253"/>
      <c r="I240" s="253"/>
      <c r="J240" s="253"/>
      <c r="K240" s="253"/>
      <c r="L240" s="253"/>
      <c r="M240" s="253"/>
      <c r="N240" s="253"/>
      <c r="O240" s="253"/>
      <c r="P240" s="253"/>
      <c r="Q240" s="253"/>
      <c r="R240" s="253"/>
      <c r="S240" s="253"/>
      <c r="T240" s="253"/>
      <c r="U240" s="253"/>
      <c r="V240" s="253"/>
      <c r="W240" s="253"/>
      <c r="X240" s="253"/>
      <c r="Y240" s="253"/>
      <c r="Z240" s="253"/>
      <c r="AA240" s="253"/>
      <c r="AB240" s="253"/>
      <c r="AC240" s="253"/>
      <c r="AD240" s="253"/>
      <c r="AE240" s="253"/>
      <c r="AF240" s="253"/>
      <c r="AG240" s="253"/>
      <c r="AH240" s="253"/>
      <c r="AI240" s="253"/>
      <c r="AJ240" s="253"/>
    </row>
    <row r="241" spans="1:36" x14ac:dyDescent="0.25">
      <c r="A241" s="253"/>
      <c r="B241" s="253"/>
      <c r="C241" s="253"/>
      <c r="D241" s="253"/>
      <c r="E241" s="253"/>
      <c r="F241" s="253"/>
      <c r="G241" s="253"/>
      <c r="H241" s="253"/>
      <c r="I241" s="253"/>
      <c r="J241" s="253"/>
      <c r="K241" s="253"/>
      <c r="L241" s="253"/>
      <c r="M241" s="253"/>
      <c r="N241" s="253"/>
      <c r="O241" s="253"/>
      <c r="P241" s="253"/>
      <c r="Q241" s="253"/>
      <c r="R241" s="253"/>
      <c r="S241" s="253"/>
      <c r="T241" s="253"/>
      <c r="U241" s="253"/>
      <c r="V241" s="253"/>
      <c r="W241" s="253"/>
      <c r="X241" s="253"/>
      <c r="Y241" s="253"/>
      <c r="Z241" s="253"/>
      <c r="AA241" s="253"/>
      <c r="AB241" s="253"/>
      <c r="AC241" s="253"/>
      <c r="AD241" s="253"/>
      <c r="AE241" s="253"/>
      <c r="AF241" s="253"/>
      <c r="AG241" s="253"/>
      <c r="AH241" s="253"/>
      <c r="AI241" s="253"/>
      <c r="AJ241" s="253"/>
    </row>
    <row r="242" spans="1:36" x14ac:dyDescent="0.25">
      <c r="A242" s="253"/>
      <c r="B242" s="253"/>
      <c r="C242" s="253"/>
      <c r="D242" s="253"/>
      <c r="E242" s="253"/>
      <c r="F242" s="253"/>
      <c r="G242" s="253"/>
      <c r="H242" s="253"/>
      <c r="I242" s="253"/>
      <c r="J242" s="253"/>
      <c r="K242" s="253"/>
      <c r="L242" s="253"/>
      <c r="M242" s="253"/>
      <c r="N242" s="253"/>
      <c r="O242" s="253"/>
      <c r="P242" s="253"/>
      <c r="Q242" s="253"/>
      <c r="R242" s="253"/>
      <c r="S242" s="253"/>
      <c r="T242" s="253"/>
      <c r="U242" s="253"/>
      <c r="V242" s="253"/>
      <c r="W242" s="253"/>
      <c r="X242" s="253"/>
      <c r="Y242" s="253"/>
      <c r="Z242" s="253"/>
      <c r="AA242" s="253"/>
      <c r="AB242" s="253"/>
      <c r="AC242" s="253"/>
      <c r="AD242" s="253"/>
      <c r="AE242" s="253"/>
      <c r="AF242" s="253"/>
      <c r="AG242" s="253"/>
      <c r="AH242" s="253"/>
      <c r="AI242" s="253"/>
      <c r="AJ242" s="253"/>
    </row>
    <row r="243" spans="1:36" x14ac:dyDescent="0.25">
      <c r="A243" s="253"/>
      <c r="B243" s="253"/>
      <c r="C243" s="253"/>
      <c r="D243" s="253"/>
      <c r="E243" s="253"/>
      <c r="F243" s="253"/>
      <c r="G243" s="253"/>
      <c r="H243" s="253"/>
      <c r="I243" s="253"/>
      <c r="J243" s="253"/>
      <c r="K243" s="253"/>
      <c r="L243" s="253"/>
      <c r="M243" s="253"/>
      <c r="N243" s="253"/>
      <c r="O243" s="253"/>
      <c r="P243" s="253"/>
      <c r="Q243" s="253"/>
      <c r="R243" s="253"/>
      <c r="S243" s="253"/>
      <c r="T243" s="253"/>
      <c r="U243" s="253"/>
      <c r="V243" s="253"/>
      <c r="W243" s="253"/>
      <c r="X243" s="253"/>
      <c r="Y243" s="253"/>
      <c r="Z243" s="253"/>
      <c r="AA243" s="253"/>
      <c r="AB243" s="253"/>
      <c r="AC243" s="253"/>
      <c r="AD243" s="253"/>
      <c r="AE243" s="253"/>
      <c r="AF243" s="253"/>
      <c r="AG243" s="253"/>
      <c r="AH243" s="253"/>
      <c r="AI243" s="253"/>
      <c r="AJ243" s="253"/>
    </row>
    <row r="244" spans="1:36" x14ac:dyDescent="0.25">
      <c r="A244" s="253"/>
      <c r="B244" s="253"/>
      <c r="C244" s="253"/>
      <c r="D244" s="253"/>
      <c r="E244" s="253"/>
      <c r="F244" s="253"/>
      <c r="G244" s="253"/>
      <c r="H244" s="253"/>
      <c r="I244" s="253"/>
      <c r="J244" s="253"/>
      <c r="K244" s="253"/>
      <c r="L244" s="253"/>
      <c r="M244" s="253"/>
      <c r="N244" s="253"/>
      <c r="O244" s="253"/>
      <c r="P244" s="253"/>
      <c r="Q244" s="253"/>
      <c r="R244" s="253"/>
      <c r="S244" s="253"/>
      <c r="T244" s="253"/>
      <c r="U244" s="253"/>
      <c r="V244" s="253"/>
      <c r="W244" s="253"/>
      <c r="X244" s="253"/>
      <c r="Y244" s="253"/>
      <c r="Z244" s="253"/>
      <c r="AA244" s="253"/>
      <c r="AB244" s="253"/>
      <c r="AC244" s="253"/>
      <c r="AD244" s="253"/>
      <c r="AE244" s="253"/>
      <c r="AF244" s="253"/>
      <c r="AG244" s="253"/>
      <c r="AH244" s="253"/>
      <c r="AI244" s="253"/>
      <c r="AJ244" s="253"/>
    </row>
    <row r="245" spans="1:36" x14ac:dyDescent="0.25">
      <c r="A245" s="253"/>
      <c r="B245" s="253"/>
      <c r="C245" s="253"/>
      <c r="D245" s="253"/>
      <c r="E245" s="253"/>
      <c r="F245" s="253"/>
      <c r="G245" s="253"/>
      <c r="H245" s="253"/>
      <c r="I245" s="253"/>
      <c r="J245" s="253"/>
      <c r="K245" s="253"/>
      <c r="L245" s="253"/>
      <c r="M245" s="253"/>
      <c r="N245" s="253"/>
      <c r="O245" s="253"/>
      <c r="P245" s="253"/>
      <c r="Q245" s="253"/>
      <c r="R245" s="253"/>
      <c r="S245" s="253"/>
      <c r="T245" s="253"/>
      <c r="U245" s="253"/>
      <c r="V245" s="253"/>
      <c r="W245" s="253"/>
      <c r="X245" s="253"/>
      <c r="Y245" s="253"/>
      <c r="Z245" s="253"/>
      <c r="AA245" s="253"/>
      <c r="AB245" s="253"/>
      <c r="AC245" s="253"/>
      <c r="AD245" s="253"/>
      <c r="AE245" s="253"/>
      <c r="AF245" s="253"/>
      <c r="AG245" s="253"/>
      <c r="AH245" s="253"/>
      <c r="AI245" s="253"/>
      <c r="AJ245" s="253"/>
    </row>
    <row r="246" spans="1:36" x14ac:dyDescent="0.25">
      <c r="A246" s="253"/>
      <c r="B246" s="253"/>
      <c r="C246" s="253"/>
      <c r="D246" s="253"/>
      <c r="E246" s="253"/>
      <c r="F246" s="253"/>
      <c r="G246" s="253"/>
      <c r="H246" s="253"/>
      <c r="I246" s="253"/>
      <c r="J246" s="253"/>
      <c r="K246" s="253"/>
      <c r="L246" s="253"/>
      <c r="M246" s="253"/>
      <c r="N246" s="253"/>
      <c r="O246" s="253"/>
      <c r="P246" s="253"/>
      <c r="Q246" s="253"/>
      <c r="R246" s="253"/>
      <c r="S246" s="253"/>
      <c r="T246" s="253"/>
      <c r="U246" s="253"/>
      <c r="V246" s="253"/>
      <c r="W246" s="253"/>
      <c r="X246" s="253"/>
      <c r="Y246" s="253"/>
      <c r="Z246" s="253"/>
      <c r="AA246" s="253"/>
      <c r="AB246" s="253"/>
      <c r="AC246" s="253"/>
      <c r="AD246" s="253"/>
      <c r="AE246" s="253"/>
      <c r="AF246" s="253"/>
      <c r="AG246" s="253"/>
      <c r="AH246" s="253"/>
      <c r="AI246" s="253"/>
      <c r="AJ246" s="253"/>
    </row>
    <row r="247" spans="1:36" x14ac:dyDescent="0.25">
      <c r="A247" s="253"/>
      <c r="B247" s="253"/>
      <c r="C247" s="253"/>
      <c r="D247" s="253"/>
      <c r="E247" s="253"/>
      <c r="F247" s="253"/>
      <c r="G247" s="253"/>
      <c r="H247" s="253"/>
      <c r="I247" s="253"/>
      <c r="J247" s="253"/>
      <c r="K247" s="253"/>
      <c r="L247" s="253"/>
      <c r="M247" s="253"/>
      <c r="N247" s="253"/>
      <c r="O247" s="253"/>
      <c r="P247" s="253"/>
      <c r="Q247" s="253"/>
      <c r="R247" s="253"/>
      <c r="S247" s="253"/>
      <c r="T247" s="253"/>
      <c r="U247" s="253"/>
      <c r="V247" s="253"/>
      <c r="W247" s="253"/>
      <c r="X247" s="253"/>
      <c r="Y247" s="253"/>
      <c r="Z247" s="253"/>
      <c r="AA247" s="253"/>
      <c r="AB247" s="253"/>
      <c r="AC247" s="253"/>
      <c r="AD247" s="253"/>
      <c r="AE247" s="253"/>
      <c r="AF247" s="253"/>
      <c r="AG247" s="253"/>
      <c r="AH247" s="253"/>
      <c r="AI247" s="253"/>
      <c r="AJ247" s="253"/>
    </row>
    <row r="248" spans="1:36" x14ac:dyDescent="0.25">
      <c r="A248" s="253"/>
      <c r="B248" s="253"/>
      <c r="C248" s="253"/>
      <c r="D248" s="253"/>
      <c r="E248" s="253"/>
      <c r="F248" s="253"/>
      <c r="G248" s="253"/>
      <c r="H248" s="253"/>
      <c r="I248" s="253"/>
      <c r="J248" s="253"/>
      <c r="K248" s="253"/>
      <c r="L248" s="253"/>
      <c r="M248" s="253"/>
      <c r="N248" s="253"/>
      <c r="O248" s="253"/>
      <c r="P248" s="253"/>
      <c r="Q248" s="253"/>
      <c r="R248" s="253"/>
      <c r="S248" s="253"/>
      <c r="T248" s="253"/>
      <c r="U248" s="253"/>
      <c r="V248" s="253"/>
      <c r="W248" s="253"/>
      <c r="X248" s="253"/>
      <c r="Y248" s="253"/>
      <c r="Z248" s="253"/>
      <c r="AA248" s="253"/>
      <c r="AB248" s="253"/>
      <c r="AC248" s="253"/>
      <c r="AD248" s="253"/>
      <c r="AE248" s="253"/>
      <c r="AF248" s="253"/>
      <c r="AG248" s="253"/>
      <c r="AH248" s="253"/>
      <c r="AI248" s="253"/>
      <c r="AJ248" s="253"/>
    </row>
    <row r="249" spans="1:36" x14ac:dyDescent="0.25">
      <c r="A249" s="253"/>
      <c r="B249" s="253"/>
      <c r="C249" s="253"/>
      <c r="D249" s="253"/>
      <c r="E249" s="253"/>
      <c r="F249" s="253"/>
      <c r="G249" s="253"/>
      <c r="H249" s="253"/>
      <c r="I249" s="253"/>
      <c r="J249" s="253"/>
      <c r="K249" s="253"/>
      <c r="L249" s="253"/>
      <c r="M249" s="253"/>
      <c r="N249" s="253"/>
      <c r="O249" s="253"/>
      <c r="P249" s="253"/>
      <c r="Q249" s="253"/>
      <c r="R249" s="253"/>
      <c r="S249" s="253"/>
      <c r="T249" s="253"/>
      <c r="U249" s="253"/>
      <c r="V249" s="253"/>
      <c r="W249" s="253"/>
      <c r="X249" s="253"/>
      <c r="Y249" s="253"/>
      <c r="Z249" s="253"/>
      <c r="AA249" s="253"/>
      <c r="AB249" s="253"/>
      <c r="AC249" s="253"/>
      <c r="AD249" s="253"/>
      <c r="AE249" s="253"/>
      <c r="AF249" s="253"/>
      <c r="AG249" s="253"/>
      <c r="AH249" s="253"/>
      <c r="AI249" s="253"/>
      <c r="AJ249" s="253"/>
    </row>
    <row r="250" spans="1:36" x14ac:dyDescent="0.25">
      <c r="A250" s="253"/>
      <c r="B250" s="253"/>
      <c r="C250" s="253"/>
      <c r="D250" s="253"/>
      <c r="E250" s="253"/>
      <c r="F250" s="253"/>
      <c r="G250" s="253"/>
      <c r="H250" s="253"/>
      <c r="I250" s="253"/>
      <c r="J250" s="253"/>
      <c r="K250" s="253"/>
      <c r="L250" s="253"/>
      <c r="M250" s="253"/>
      <c r="N250" s="253"/>
      <c r="O250" s="253"/>
      <c r="P250" s="253"/>
      <c r="Q250" s="253"/>
      <c r="R250" s="253"/>
      <c r="S250" s="253"/>
      <c r="T250" s="253"/>
      <c r="U250" s="253"/>
      <c r="V250" s="253"/>
      <c r="W250" s="253"/>
      <c r="X250" s="253"/>
      <c r="Y250" s="253"/>
      <c r="Z250" s="253"/>
      <c r="AA250" s="253"/>
      <c r="AB250" s="253"/>
      <c r="AC250" s="253"/>
      <c r="AD250" s="253"/>
      <c r="AE250" s="253"/>
      <c r="AF250" s="253"/>
      <c r="AG250" s="253"/>
      <c r="AH250" s="253"/>
      <c r="AI250" s="253"/>
      <c r="AJ250" s="253"/>
    </row>
    <row r="251" spans="1:36" x14ac:dyDescent="0.25">
      <c r="A251" s="253"/>
      <c r="B251" s="253"/>
      <c r="C251" s="253"/>
      <c r="D251" s="253"/>
      <c r="E251" s="253"/>
      <c r="F251" s="253"/>
      <c r="G251" s="253"/>
      <c r="H251" s="253"/>
      <c r="I251" s="253"/>
      <c r="J251" s="253"/>
      <c r="K251" s="253"/>
      <c r="L251" s="253"/>
      <c r="M251" s="253"/>
      <c r="N251" s="253"/>
      <c r="O251" s="253"/>
      <c r="P251" s="253"/>
      <c r="Q251" s="253"/>
      <c r="R251" s="253"/>
      <c r="S251" s="253"/>
      <c r="T251" s="253"/>
      <c r="U251" s="253"/>
      <c r="V251" s="253"/>
      <c r="W251" s="253"/>
      <c r="X251" s="253"/>
      <c r="Y251" s="253"/>
      <c r="Z251" s="253"/>
      <c r="AA251" s="253"/>
      <c r="AB251" s="253"/>
      <c r="AC251" s="253"/>
      <c r="AD251" s="253"/>
      <c r="AE251" s="253"/>
      <c r="AF251" s="253"/>
      <c r="AG251" s="253"/>
      <c r="AH251" s="253"/>
      <c r="AI251" s="253"/>
      <c r="AJ251" s="253"/>
    </row>
    <row r="252" spans="1:36" x14ac:dyDescent="0.25">
      <c r="A252" s="253"/>
      <c r="B252" s="253"/>
      <c r="C252" s="253"/>
      <c r="D252" s="253"/>
      <c r="E252" s="253"/>
      <c r="F252" s="253"/>
      <c r="G252" s="253"/>
      <c r="H252" s="253"/>
      <c r="I252" s="253"/>
      <c r="J252" s="253"/>
      <c r="K252" s="253"/>
      <c r="L252" s="253"/>
      <c r="M252" s="253"/>
      <c r="N252" s="253"/>
      <c r="O252" s="253"/>
      <c r="P252" s="253"/>
      <c r="Q252" s="253"/>
      <c r="R252" s="253"/>
      <c r="S252" s="253"/>
      <c r="T252" s="253"/>
      <c r="U252" s="253"/>
      <c r="V252" s="253"/>
      <c r="W252" s="253"/>
      <c r="X252" s="253"/>
      <c r="Y252" s="253"/>
      <c r="Z252" s="253"/>
      <c r="AA252" s="253"/>
      <c r="AB252" s="253"/>
      <c r="AC252" s="253"/>
      <c r="AD252" s="253"/>
      <c r="AE252" s="253"/>
      <c r="AF252" s="253"/>
      <c r="AG252" s="253"/>
      <c r="AH252" s="253"/>
      <c r="AI252" s="253"/>
      <c r="AJ252" s="253"/>
    </row>
    <row r="253" spans="1:36" x14ac:dyDescent="0.25">
      <c r="A253" s="253"/>
      <c r="B253" s="253"/>
      <c r="C253" s="253"/>
      <c r="D253" s="253"/>
      <c r="E253" s="253"/>
      <c r="F253" s="253"/>
      <c r="G253" s="253"/>
      <c r="H253" s="253"/>
      <c r="I253" s="253"/>
      <c r="J253" s="253"/>
      <c r="K253" s="253"/>
      <c r="L253" s="253"/>
      <c r="M253" s="253"/>
      <c r="N253" s="253"/>
      <c r="O253" s="253"/>
      <c r="P253" s="253"/>
      <c r="Q253" s="253"/>
      <c r="R253" s="253"/>
      <c r="S253" s="253"/>
      <c r="T253" s="253"/>
      <c r="U253" s="253"/>
      <c r="V253" s="253"/>
      <c r="W253" s="253"/>
      <c r="X253" s="253"/>
      <c r="Y253" s="253"/>
      <c r="Z253" s="253"/>
      <c r="AA253" s="253"/>
      <c r="AB253" s="253"/>
      <c r="AC253" s="253"/>
      <c r="AD253" s="253"/>
      <c r="AE253" s="253"/>
      <c r="AF253" s="253"/>
      <c r="AG253" s="253"/>
      <c r="AH253" s="253"/>
      <c r="AI253" s="253"/>
      <c r="AJ253" s="253"/>
    </row>
    <row r="254" spans="1:36" x14ac:dyDescent="0.25">
      <c r="A254" s="253"/>
      <c r="B254" s="253"/>
      <c r="C254" s="253"/>
      <c r="D254" s="253"/>
      <c r="E254" s="253"/>
      <c r="F254" s="253"/>
      <c r="G254" s="253"/>
      <c r="H254" s="253"/>
      <c r="I254" s="253"/>
      <c r="J254" s="253"/>
      <c r="K254" s="253"/>
      <c r="L254" s="253"/>
      <c r="M254" s="253"/>
      <c r="N254" s="253"/>
      <c r="O254" s="253"/>
      <c r="P254" s="253"/>
      <c r="Q254" s="253"/>
      <c r="R254" s="253"/>
      <c r="S254" s="253"/>
      <c r="T254" s="253"/>
      <c r="U254" s="253"/>
      <c r="V254" s="253"/>
      <c r="W254" s="253"/>
      <c r="X254" s="253"/>
      <c r="Y254" s="253"/>
      <c r="Z254" s="253"/>
      <c r="AA254" s="253"/>
      <c r="AB254" s="253"/>
      <c r="AC254" s="253"/>
      <c r="AD254" s="253"/>
      <c r="AE254" s="253"/>
      <c r="AF254" s="253"/>
      <c r="AG254" s="253"/>
      <c r="AH254" s="253"/>
      <c r="AI254" s="253"/>
      <c r="AJ254" s="253"/>
    </row>
    <row r="255" spans="1:36" x14ac:dyDescent="0.25">
      <c r="A255" s="253"/>
      <c r="B255" s="253"/>
      <c r="C255" s="253"/>
      <c r="D255" s="253"/>
      <c r="E255" s="253"/>
      <c r="F255" s="253"/>
      <c r="G255" s="253"/>
      <c r="H255" s="253"/>
      <c r="I255" s="253"/>
      <c r="J255" s="253"/>
      <c r="K255" s="253"/>
      <c r="L255" s="253"/>
      <c r="M255" s="253"/>
      <c r="N255" s="253"/>
      <c r="O255" s="253"/>
      <c r="P255" s="253"/>
      <c r="Q255" s="253"/>
      <c r="R255" s="253"/>
      <c r="S255" s="253"/>
      <c r="T255" s="253"/>
      <c r="U255" s="253"/>
      <c r="V255" s="253"/>
      <c r="W255" s="253"/>
      <c r="X255" s="253"/>
      <c r="Y255" s="253"/>
      <c r="Z255" s="253"/>
      <c r="AA255" s="253"/>
      <c r="AB255" s="253"/>
      <c r="AC255" s="253"/>
      <c r="AD255" s="253"/>
      <c r="AE255" s="253"/>
      <c r="AF255" s="253"/>
      <c r="AG255" s="253"/>
      <c r="AH255" s="253"/>
      <c r="AI255" s="253"/>
      <c r="AJ255" s="253"/>
    </row>
    <row r="256" spans="1:36" x14ac:dyDescent="0.25">
      <c r="A256" s="253"/>
      <c r="B256" s="253"/>
      <c r="C256" s="253"/>
      <c r="D256" s="253"/>
      <c r="E256" s="253"/>
      <c r="F256" s="253"/>
      <c r="G256" s="253"/>
      <c r="H256" s="253"/>
      <c r="I256" s="253"/>
      <c r="J256" s="253"/>
      <c r="K256" s="253"/>
      <c r="L256" s="253"/>
      <c r="M256" s="253"/>
      <c r="N256" s="253"/>
      <c r="O256" s="253"/>
      <c r="P256" s="253"/>
      <c r="Q256" s="253"/>
      <c r="R256" s="253"/>
      <c r="S256" s="253"/>
      <c r="T256" s="253"/>
      <c r="U256" s="253"/>
      <c r="V256" s="253"/>
      <c r="W256" s="253"/>
      <c r="X256" s="253"/>
      <c r="Y256" s="253"/>
      <c r="Z256" s="253"/>
      <c r="AA256" s="253"/>
      <c r="AB256" s="253"/>
      <c r="AC256" s="253"/>
      <c r="AD256" s="253"/>
      <c r="AE256" s="253"/>
      <c r="AF256" s="253"/>
      <c r="AG256" s="253"/>
      <c r="AH256" s="253"/>
      <c r="AI256" s="253"/>
      <c r="AJ256" s="253"/>
    </row>
    <row r="257" spans="1:36" x14ac:dyDescent="0.25">
      <c r="A257" s="253"/>
      <c r="B257" s="253"/>
      <c r="C257" s="253"/>
      <c r="D257" s="253"/>
      <c r="E257" s="253"/>
      <c r="F257" s="253"/>
      <c r="G257" s="253"/>
      <c r="H257" s="253"/>
      <c r="I257" s="253"/>
      <c r="J257" s="253"/>
      <c r="K257" s="253"/>
      <c r="L257" s="253"/>
      <c r="M257" s="253"/>
      <c r="N257" s="253"/>
      <c r="O257" s="253"/>
      <c r="P257" s="253"/>
      <c r="Q257" s="253"/>
      <c r="R257" s="253"/>
      <c r="S257" s="253"/>
      <c r="T257" s="253"/>
      <c r="U257" s="253"/>
      <c r="V257" s="253"/>
      <c r="W257" s="253"/>
      <c r="X257" s="253"/>
      <c r="Y257" s="253"/>
      <c r="Z257" s="253"/>
      <c r="AA257" s="253"/>
      <c r="AB257" s="253"/>
      <c r="AC257" s="253"/>
      <c r="AD257" s="253"/>
      <c r="AE257" s="253"/>
      <c r="AF257" s="253"/>
      <c r="AG257" s="253"/>
      <c r="AH257" s="253"/>
      <c r="AI257" s="253"/>
      <c r="AJ257" s="253"/>
    </row>
    <row r="258" spans="1:36" x14ac:dyDescent="0.25">
      <c r="A258" s="253"/>
      <c r="B258" s="253"/>
      <c r="C258" s="253"/>
      <c r="D258" s="253"/>
      <c r="E258" s="253"/>
      <c r="F258" s="253"/>
      <c r="G258" s="253"/>
      <c r="H258" s="253"/>
      <c r="I258" s="253"/>
      <c r="J258" s="253"/>
      <c r="K258" s="253"/>
      <c r="L258" s="253"/>
      <c r="M258" s="253"/>
      <c r="N258" s="253"/>
      <c r="O258" s="253"/>
      <c r="P258" s="253"/>
      <c r="Q258" s="253"/>
      <c r="R258" s="253"/>
      <c r="S258" s="253"/>
      <c r="T258" s="253"/>
      <c r="U258" s="253"/>
      <c r="V258" s="253"/>
      <c r="W258" s="253"/>
      <c r="X258" s="253"/>
      <c r="Y258" s="253"/>
      <c r="Z258" s="253"/>
      <c r="AA258" s="253"/>
      <c r="AB258" s="253"/>
      <c r="AC258" s="253"/>
      <c r="AD258" s="253"/>
      <c r="AE258" s="253"/>
      <c r="AF258" s="253"/>
      <c r="AG258" s="253"/>
      <c r="AH258" s="253"/>
      <c r="AI258" s="253"/>
      <c r="AJ258" s="253"/>
    </row>
    <row r="259" spans="1:36" x14ac:dyDescent="0.25">
      <c r="A259" s="253"/>
      <c r="B259" s="253"/>
      <c r="C259" s="253"/>
      <c r="D259" s="253"/>
      <c r="E259" s="253"/>
      <c r="F259" s="253"/>
      <c r="G259" s="253"/>
      <c r="H259" s="253"/>
      <c r="I259" s="253"/>
      <c r="J259" s="253"/>
      <c r="K259" s="253"/>
      <c r="L259" s="253"/>
      <c r="M259" s="253"/>
      <c r="N259" s="253"/>
      <c r="O259" s="253"/>
      <c r="P259" s="253"/>
      <c r="Q259" s="253"/>
      <c r="R259" s="253"/>
      <c r="S259" s="253"/>
      <c r="T259" s="253"/>
      <c r="U259" s="253"/>
      <c r="V259" s="253"/>
      <c r="W259" s="253"/>
      <c r="X259" s="253"/>
      <c r="Y259" s="253"/>
      <c r="Z259" s="253"/>
      <c r="AA259" s="253"/>
      <c r="AB259" s="253"/>
      <c r="AC259" s="253"/>
      <c r="AD259" s="253"/>
      <c r="AE259" s="253"/>
      <c r="AF259" s="253"/>
      <c r="AG259" s="253"/>
      <c r="AH259" s="253"/>
      <c r="AI259" s="253"/>
      <c r="AJ259" s="253"/>
    </row>
    <row r="260" spans="1:36" x14ac:dyDescent="0.25">
      <c r="A260" s="253"/>
      <c r="B260" s="253"/>
      <c r="C260" s="253"/>
      <c r="D260" s="253"/>
      <c r="E260" s="253"/>
      <c r="F260" s="253"/>
      <c r="G260" s="253"/>
      <c r="H260" s="253"/>
      <c r="I260" s="253"/>
      <c r="J260" s="253"/>
      <c r="K260" s="253"/>
      <c r="L260" s="253"/>
      <c r="M260" s="253"/>
      <c r="N260" s="253"/>
      <c r="O260" s="253"/>
      <c r="P260" s="253"/>
      <c r="Q260" s="253"/>
      <c r="R260" s="253"/>
      <c r="S260" s="253"/>
      <c r="T260" s="253"/>
      <c r="U260" s="253"/>
      <c r="V260" s="253"/>
      <c r="W260" s="253"/>
      <c r="X260" s="253"/>
      <c r="Y260" s="253"/>
      <c r="Z260" s="253"/>
      <c r="AA260" s="253"/>
      <c r="AB260" s="253"/>
      <c r="AC260" s="253"/>
      <c r="AD260" s="253"/>
      <c r="AE260" s="253"/>
      <c r="AF260" s="253"/>
      <c r="AG260" s="253"/>
      <c r="AH260" s="253"/>
      <c r="AI260" s="253"/>
      <c r="AJ260" s="253"/>
    </row>
    <row r="261" spans="1:36" x14ac:dyDescent="0.25">
      <c r="A261" s="253"/>
      <c r="B261" s="253"/>
      <c r="C261" s="253"/>
      <c r="D261" s="253"/>
      <c r="E261" s="253"/>
      <c r="F261" s="253"/>
      <c r="G261" s="253"/>
      <c r="H261" s="253"/>
      <c r="I261" s="253"/>
      <c r="J261" s="253"/>
      <c r="K261" s="253"/>
      <c r="L261" s="253"/>
      <c r="M261" s="253"/>
      <c r="N261" s="253"/>
      <c r="O261" s="253"/>
      <c r="P261" s="253"/>
      <c r="Q261" s="253"/>
      <c r="R261" s="253"/>
      <c r="S261" s="253"/>
      <c r="T261" s="253"/>
      <c r="U261" s="253"/>
      <c r="V261" s="253"/>
      <c r="W261" s="253"/>
      <c r="X261" s="253"/>
      <c r="Y261" s="253"/>
      <c r="Z261" s="253"/>
      <c r="AA261" s="253"/>
      <c r="AB261" s="253"/>
      <c r="AC261" s="253"/>
      <c r="AD261" s="253"/>
      <c r="AE261" s="253"/>
      <c r="AF261" s="253"/>
      <c r="AG261" s="253"/>
      <c r="AH261" s="253"/>
      <c r="AI261" s="253"/>
      <c r="AJ261" s="253"/>
    </row>
    <row r="262" spans="1:36" x14ac:dyDescent="0.25">
      <c r="A262" s="253"/>
      <c r="B262" s="253"/>
      <c r="C262" s="253"/>
      <c r="D262" s="253"/>
      <c r="E262" s="253"/>
      <c r="F262" s="253"/>
      <c r="G262" s="253"/>
      <c r="H262" s="253"/>
      <c r="I262" s="253"/>
      <c r="J262" s="253"/>
      <c r="K262" s="253"/>
      <c r="L262" s="253"/>
      <c r="M262" s="253"/>
      <c r="N262" s="253"/>
      <c r="O262" s="253"/>
      <c r="P262" s="253"/>
      <c r="Q262" s="253"/>
      <c r="R262" s="253"/>
      <c r="S262" s="253"/>
      <c r="T262" s="253"/>
      <c r="U262" s="253"/>
      <c r="V262" s="253"/>
      <c r="W262" s="253"/>
      <c r="X262" s="253"/>
      <c r="Y262" s="253"/>
      <c r="Z262" s="253"/>
      <c r="AA262" s="253"/>
      <c r="AB262" s="253"/>
      <c r="AC262" s="253"/>
      <c r="AD262" s="253"/>
      <c r="AE262" s="253"/>
      <c r="AF262" s="253"/>
      <c r="AG262" s="253"/>
      <c r="AH262" s="253"/>
      <c r="AI262" s="253"/>
      <c r="AJ262" s="253"/>
    </row>
    <row r="263" spans="1:36" x14ac:dyDescent="0.25">
      <c r="A263" s="253"/>
      <c r="B263" s="253"/>
      <c r="C263" s="253"/>
      <c r="D263" s="253"/>
      <c r="E263" s="253"/>
      <c r="F263" s="253"/>
      <c r="G263" s="253"/>
      <c r="H263" s="253"/>
      <c r="I263" s="253"/>
      <c r="J263" s="253"/>
      <c r="K263" s="253"/>
      <c r="L263" s="253"/>
      <c r="M263" s="253"/>
      <c r="N263" s="253"/>
      <c r="O263" s="253"/>
      <c r="P263" s="253"/>
      <c r="Q263" s="253"/>
      <c r="R263" s="253"/>
      <c r="S263" s="253"/>
      <c r="T263" s="253"/>
      <c r="U263" s="253"/>
      <c r="V263" s="253"/>
      <c r="W263" s="253"/>
      <c r="X263" s="253"/>
      <c r="Y263" s="253"/>
      <c r="Z263" s="253"/>
      <c r="AA263" s="253"/>
      <c r="AB263" s="253"/>
      <c r="AC263" s="253"/>
      <c r="AD263" s="253"/>
      <c r="AE263" s="253"/>
      <c r="AF263" s="253"/>
      <c r="AG263" s="253"/>
      <c r="AH263" s="253"/>
      <c r="AI263" s="253"/>
      <c r="AJ263" s="253"/>
    </row>
    <row r="264" spans="1:36" x14ac:dyDescent="0.25">
      <c r="A264" s="253"/>
      <c r="B264" s="253"/>
      <c r="C264" s="253"/>
      <c r="D264" s="253"/>
      <c r="E264" s="253"/>
      <c r="F264" s="253"/>
      <c r="G264" s="253"/>
      <c r="H264" s="253"/>
      <c r="I264" s="253"/>
      <c r="J264" s="253"/>
      <c r="K264" s="253"/>
      <c r="L264" s="253"/>
      <c r="M264" s="253"/>
      <c r="N264" s="253"/>
      <c r="O264" s="253"/>
      <c r="P264" s="253"/>
      <c r="Q264" s="253"/>
      <c r="R264" s="253"/>
      <c r="S264" s="253"/>
      <c r="T264" s="253"/>
      <c r="U264" s="253"/>
      <c r="V264" s="253"/>
      <c r="W264" s="253"/>
      <c r="X264" s="253"/>
      <c r="Y264" s="253"/>
      <c r="Z264" s="253"/>
      <c r="AA264" s="253"/>
      <c r="AB264" s="253"/>
      <c r="AC264" s="253"/>
      <c r="AD264" s="253"/>
      <c r="AE264" s="253"/>
      <c r="AF264" s="253"/>
      <c r="AG264" s="253"/>
      <c r="AH264" s="253"/>
      <c r="AI264" s="253"/>
      <c r="AJ264" s="253"/>
    </row>
    <row r="265" spans="1:36" x14ac:dyDescent="0.25">
      <c r="A265" s="253"/>
      <c r="B265" s="253"/>
      <c r="C265" s="253"/>
      <c r="D265" s="253"/>
      <c r="E265" s="253"/>
      <c r="F265" s="253"/>
      <c r="G265" s="253"/>
      <c r="H265" s="253"/>
      <c r="I265" s="253"/>
      <c r="J265" s="253"/>
      <c r="K265" s="253"/>
      <c r="L265" s="253"/>
      <c r="M265" s="253"/>
      <c r="N265" s="253"/>
      <c r="O265" s="253"/>
      <c r="P265" s="253"/>
      <c r="Q265" s="253"/>
      <c r="R265" s="253"/>
      <c r="S265" s="253"/>
      <c r="T265" s="253"/>
      <c r="U265" s="253"/>
      <c r="V265" s="253"/>
      <c r="W265" s="253"/>
      <c r="X265" s="253"/>
      <c r="Y265" s="253"/>
      <c r="Z265" s="253"/>
      <c r="AA265" s="253"/>
      <c r="AB265" s="253"/>
      <c r="AC265" s="253"/>
      <c r="AD265" s="253"/>
      <c r="AE265" s="253"/>
      <c r="AF265" s="253"/>
      <c r="AG265" s="253"/>
      <c r="AH265" s="253"/>
      <c r="AI265" s="253"/>
      <c r="AJ265" s="253"/>
    </row>
    <row r="266" spans="1:36" x14ac:dyDescent="0.25">
      <c r="A266" s="253"/>
      <c r="B266" s="253"/>
      <c r="C266" s="253"/>
      <c r="D266" s="253"/>
      <c r="E266" s="253"/>
      <c r="F266" s="253"/>
      <c r="G266" s="253"/>
      <c r="H266" s="253"/>
      <c r="I266" s="253"/>
      <c r="J266" s="253"/>
      <c r="K266" s="253"/>
      <c r="L266" s="253"/>
      <c r="M266" s="253"/>
      <c r="N266" s="253"/>
      <c r="O266" s="253"/>
      <c r="P266" s="253"/>
      <c r="Q266" s="253"/>
      <c r="R266" s="253"/>
      <c r="S266" s="253"/>
      <c r="T266" s="253"/>
      <c r="U266" s="253"/>
      <c r="V266" s="253"/>
      <c r="W266" s="253"/>
      <c r="X266" s="253"/>
      <c r="Y266" s="253"/>
      <c r="Z266" s="253"/>
      <c r="AA266" s="253"/>
      <c r="AB266" s="253"/>
      <c r="AC266" s="253"/>
      <c r="AD266" s="253"/>
      <c r="AE266" s="253"/>
      <c r="AF266" s="253"/>
      <c r="AG266" s="253"/>
      <c r="AH266" s="253"/>
      <c r="AI266" s="253"/>
      <c r="AJ266" s="253"/>
    </row>
    <row r="267" spans="1:36" x14ac:dyDescent="0.25">
      <c r="A267" s="253"/>
      <c r="B267" s="253"/>
      <c r="C267" s="253"/>
      <c r="D267" s="253"/>
      <c r="E267" s="253"/>
      <c r="F267" s="253"/>
      <c r="G267" s="253"/>
      <c r="H267" s="253"/>
      <c r="I267" s="253"/>
      <c r="J267" s="253"/>
      <c r="K267" s="253"/>
      <c r="L267" s="253"/>
      <c r="M267" s="253"/>
      <c r="N267" s="253"/>
      <c r="O267" s="253"/>
      <c r="P267" s="253"/>
      <c r="Q267" s="253"/>
      <c r="R267" s="253"/>
      <c r="S267" s="253"/>
      <c r="T267" s="253"/>
      <c r="U267" s="253"/>
      <c r="V267" s="253"/>
      <c r="W267" s="253"/>
      <c r="X267" s="253"/>
      <c r="Y267" s="253"/>
      <c r="Z267" s="253"/>
      <c r="AA267" s="253"/>
      <c r="AB267" s="253"/>
      <c r="AC267" s="253"/>
      <c r="AD267" s="253"/>
      <c r="AE267" s="253"/>
      <c r="AF267" s="253"/>
      <c r="AG267" s="253"/>
      <c r="AH267" s="253"/>
      <c r="AI267" s="253"/>
      <c r="AJ267" s="253"/>
    </row>
    <row r="268" spans="1:36" x14ac:dyDescent="0.25">
      <c r="A268" s="253"/>
      <c r="B268" s="253"/>
      <c r="C268" s="253"/>
      <c r="D268" s="253"/>
      <c r="E268" s="253"/>
      <c r="F268" s="253"/>
      <c r="G268" s="253"/>
      <c r="H268" s="253"/>
      <c r="I268" s="253"/>
      <c r="J268" s="253"/>
      <c r="K268" s="253"/>
      <c r="L268" s="253"/>
      <c r="M268" s="253"/>
      <c r="N268" s="253"/>
      <c r="O268" s="253"/>
      <c r="P268" s="253"/>
      <c r="Q268" s="253"/>
      <c r="R268" s="253"/>
      <c r="S268" s="253"/>
      <c r="T268" s="253"/>
      <c r="U268" s="253"/>
      <c r="V268" s="253"/>
      <c r="W268" s="253"/>
      <c r="X268" s="253"/>
      <c r="Y268" s="253"/>
      <c r="Z268" s="253"/>
      <c r="AA268" s="253"/>
      <c r="AB268" s="253"/>
      <c r="AC268" s="253"/>
      <c r="AD268" s="253"/>
      <c r="AE268" s="253"/>
      <c r="AF268" s="253"/>
      <c r="AG268" s="253"/>
      <c r="AH268" s="253"/>
      <c r="AI268" s="253"/>
      <c r="AJ268" s="253"/>
    </row>
    <row r="269" spans="1:36" x14ac:dyDescent="0.25">
      <c r="A269" s="253"/>
      <c r="B269" s="253"/>
      <c r="C269" s="253"/>
      <c r="D269" s="253"/>
      <c r="E269" s="253"/>
      <c r="F269" s="253"/>
      <c r="G269" s="253"/>
      <c r="H269" s="253"/>
      <c r="I269" s="253"/>
      <c r="J269" s="253"/>
      <c r="K269" s="253"/>
      <c r="L269" s="253"/>
      <c r="M269" s="253"/>
      <c r="N269" s="253"/>
      <c r="O269" s="253"/>
      <c r="P269" s="253"/>
      <c r="Q269" s="253"/>
      <c r="R269" s="253"/>
      <c r="S269" s="253"/>
      <c r="T269" s="253"/>
      <c r="U269" s="253"/>
      <c r="V269" s="253"/>
      <c r="W269" s="253"/>
      <c r="X269" s="253"/>
      <c r="Y269" s="253"/>
      <c r="Z269" s="253"/>
      <c r="AA269" s="253"/>
      <c r="AB269" s="253"/>
      <c r="AC269" s="253"/>
      <c r="AD269" s="253"/>
      <c r="AE269" s="253"/>
      <c r="AF269" s="253"/>
      <c r="AG269" s="253"/>
      <c r="AH269" s="253"/>
      <c r="AI269" s="253"/>
      <c r="AJ269" s="253"/>
    </row>
    <row r="270" spans="1:36" x14ac:dyDescent="0.25">
      <c r="A270" s="253"/>
      <c r="B270" s="253"/>
      <c r="C270" s="253"/>
      <c r="D270" s="253"/>
      <c r="E270" s="253"/>
      <c r="F270" s="253"/>
      <c r="G270" s="253"/>
      <c r="H270" s="253"/>
      <c r="I270" s="253"/>
      <c r="J270" s="253"/>
      <c r="K270" s="253"/>
      <c r="L270" s="253"/>
      <c r="M270" s="253"/>
      <c r="N270" s="253"/>
      <c r="O270" s="253"/>
      <c r="P270" s="253"/>
      <c r="Q270" s="253"/>
      <c r="R270" s="253"/>
      <c r="S270" s="253"/>
      <c r="T270" s="253"/>
      <c r="U270" s="253"/>
      <c r="V270" s="253"/>
      <c r="W270" s="253"/>
      <c r="X270" s="253"/>
      <c r="Y270" s="253"/>
      <c r="Z270" s="253"/>
      <c r="AA270" s="253"/>
      <c r="AB270" s="253"/>
      <c r="AC270" s="253"/>
      <c r="AD270" s="253"/>
      <c r="AE270" s="253"/>
      <c r="AF270" s="253"/>
      <c r="AG270" s="253"/>
      <c r="AH270" s="253"/>
      <c r="AI270" s="253"/>
      <c r="AJ270" s="253"/>
    </row>
    <row r="271" spans="1:36" x14ac:dyDescent="0.25">
      <c r="A271" s="253"/>
      <c r="B271" s="253"/>
      <c r="C271" s="253"/>
      <c r="D271" s="253"/>
      <c r="E271" s="253"/>
      <c r="F271" s="253"/>
      <c r="G271" s="253"/>
      <c r="H271" s="253"/>
      <c r="I271" s="253"/>
      <c r="J271" s="253"/>
      <c r="K271" s="253"/>
      <c r="L271" s="253"/>
      <c r="M271" s="253"/>
      <c r="N271" s="253"/>
      <c r="O271" s="253"/>
      <c r="P271" s="253"/>
      <c r="Q271" s="253"/>
      <c r="R271" s="253"/>
      <c r="S271" s="253"/>
      <c r="T271" s="253"/>
      <c r="U271" s="253"/>
      <c r="V271" s="253"/>
      <c r="W271" s="253"/>
      <c r="X271" s="253"/>
      <c r="Y271" s="253"/>
      <c r="Z271" s="253"/>
      <c r="AA271" s="253"/>
      <c r="AB271" s="253"/>
      <c r="AC271" s="253"/>
      <c r="AD271" s="253"/>
      <c r="AE271" s="253"/>
      <c r="AF271" s="253"/>
      <c r="AG271" s="253"/>
      <c r="AH271" s="253"/>
      <c r="AI271" s="253"/>
      <c r="AJ271" s="253"/>
    </row>
    <row r="272" spans="1:36" x14ac:dyDescent="0.25">
      <c r="A272" s="253"/>
      <c r="B272" s="253"/>
      <c r="C272" s="253"/>
      <c r="D272" s="253"/>
      <c r="E272" s="253"/>
      <c r="F272" s="253"/>
      <c r="G272" s="253"/>
      <c r="H272" s="253"/>
      <c r="I272" s="253"/>
      <c r="J272" s="253"/>
      <c r="K272" s="253"/>
      <c r="L272" s="253"/>
      <c r="M272" s="253"/>
      <c r="N272" s="253"/>
      <c r="O272" s="253"/>
      <c r="P272" s="253"/>
      <c r="Q272" s="253"/>
      <c r="R272" s="253"/>
      <c r="S272" s="253"/>
      <c r="T272" s="253"/>
      <c r="U272" s="253"/>
      <c r="V272" s="253"/>
      <c r="W272" s="253"/>
      <c r="X272" s="253"/>
      <c r="Y272" s="253"/>
      <c r="Z272" s="253"/>
      <c r="AA272" s="253"/>
      <c r="AB272" s="253"/>
      <c r="AC272" s="253"/>
      <c r="AD272" s="253"/>
      <c r="AE272" s="253"/>
      <c r="AF272" s="253"/>
      <c r="AG272" s="253"/>
      <c r="AH272" s="253"/>
      <c r="AI272" s="253"/>
      <c r="AJ272" s="253"/>
    </row>
    <row r="273" spans="1:36" x14ac:dyDescent="0.25">
      <c r="A273" s="253"/>
      <c r="B273" s="253"/>
      <c r="C273" s="253"/>
      <c r="D273" s="253"/>
      <c r="E273" s="253"/>
      <c r="F273" s="253"/>
      <c r="G273" s="253"/>
      <c r="H273" s="253"/>
      <c r="I273" s="253"/>
      <c r="J273" s="253"/>
      <c r="K273" s="253"/>
      <c r="L273" s="253"/>
      <c r="M273" s="253"/>
      <c r="N273" s="253"/>
      <c r="O273" s="253"/>
      <c r="P273" s="253"/>
      <c r="Q273" s="253"/>
      <c r="R273" s="253"/>
      <c r="S273" s="253"/>
      <c r="T273" s="253"/>
      <c r="U273" s="253"/>
      <c r="V273" s="253"/>
      <c r="W273" s="253"/>
      <c r="X273" s="253"/>
      <c r="Y273" s="253"/>
      <c r="Z273" s="253"/>
      <c r="AA273" s="253"/>
      <c r="AB273" s="253"/>
      <c r="AC273" s="253"/>
      <c r="AD273" s="253"/>
      <c r="AE273" s="253"/>
      <c r="AF273" s="253"/>
      <c r="AG273" s="253"/>
      <c r="AH273" s="253"/>
      <c r="AI273" s="253"/>
      <c r="AJ273" s="253"/>
    </row>
    <row r="274" spans="1:36" x14ac:dyDescent="0.25">
      <c r="A274" s="253"/>
      <c r="B274" s="253"/>
      <c r="C274" s="253"/>
      <c r="D274" s="253"/>
      <c r="E274" s="253"/>
      <c r="F274" s="253"/>
      <c r="G274" s="253"/>
      <c r="H274" s="253"/>
      <c r="I274" s="253"/>
      <c r="J274" s="253"/>
      <c r="K274" s="253"/>
      <c r="L274" s="253"/>
      <c r="M274" s="253"/>
      <c r="N274" s="253"/>
      <c r="O274" s="253"/>
      <c r="P274" s="253"/>
      <c r="Q274" s="253"/>
      <c r="R274" s="253"/>
      <c r="S274" s="253"/>
      <c r="T274" s="253"/>
      <c r="U274" s="253"/>
      <c r="V274" s="253"/>
      <c r="W274" s="253"/>
      <c r="X274" s="253"/>
      <c r="Y274" s="253"/>
      <c r="Z274" s="253"/>
      <c r="AA274" s="253"/>
      <c r="AB274" s="253"/>
      <c r="AC274" s="253"/>
      <c r="AD274" s="253"/>
      <c r="AE274" s="253"/>
      <c r="AF274" s="253"/>
      <c r="AG274" s="253"/>
      <c r="AH274" s="253"/>
      <c r="AI274" s="253"/>
      <c r="AJ274" s="253"/>
    </row>
    <row r="275" spans="1:36" x14ac:dyDescent="0.25">
      <c r="A275" s="253"/>
      <c r="B275" s="253"/>
      <c r="C275" s="253"/>
      <c r="D275" s="253"/>
      <c r="E275" s="253"/>
      <c r="F275" s="253"/>
      <c r="G275" s="253"/>
      <c r="H275" s="253"/>
      <c r="I275" s="253"/>
      <c r="J275" s="253"/>
      <c r="K275" s="253"/>
      <c r="L275" s="253"/>
      <c r="M275" s="253"/>
      <c r="N275" s="253"/>
      <c r="O275" s="253"/>
      <c r="P275" s="253"/>
      <c r="Q275" s="253"/>
      <c r="R275" s="253"/>
      <c r="S275" s="253"/>
      <c r="T275" s="253"/>
      <c r="U275" s="253"/>
      <c r="V275" s="253"/>
      <c r="W275" s="253"/>
      <c r="X275" s="253"/>
      <c r="Y275" s="253"/>
      <c r="Z275" s="253"/>
      <c r="AA275" s="253"/>
      <c r="AB275" s="253"/>
      <c r="AC275" s="253"/>
      <c r="AD275" s="253"/>
      <c r="AE275" s="253"/>
      <c r="AF275" s="253"/>
      <c r="AG275" s="253"/>
      <c r="AH275" s="253"/>
      <c r="AI275" s="253"/>
      <c r="AJ275" s="253"/>
    </row>
    <row r="276" spans="1:36" x14ac:dyDescent="0.25">
      <c r="A276" s="253"/>
      <c r="B276" s="253"/>
      <c r="C276" s="253"/>
      <c r="D276" s="253"/>
      <c r="E276" s="253"/>
      <c r="F276" s="253"/>
      <c r="G276" s="253"/>
      <c r="H276" s="253"/>
      <c r="I276" s="253"/>
      <c r="J276" s="253"/>
      <c r="K276" s="253"/>
      <c r="L276" s="253"/>
      <c r="M276" s="253"/>
      <c r="N276" s="253"/>
      <c r="O276" s="253"/>
      <c r="P276" s="253"/>
      <c r="Q276" s="253"/>
      <c r="R276" s="253"/>
      <c r="S276" s="253"/>
      <c r="T276" s="253"/>
      <c r="U276" s="253"/>
      <c r="V276" s="253"/>
      <c r="W276" s="253"/>
      <c r="X276" s="253"/>
      <c r="Y276" s="253"/>
      <c r="Z276" s="253"/>
      <c r="AA276" s="253"/>
      <c r="AB276" s="253"/>
      <c r="AC276" s="253"/>
      <c r="AD276" s="253"/>
      <c r="AE276" s="253"/>
      <c r="AF276" s="253"/>
      <c r="AG276" s="253"/>
      <c r="AH276" s="253"/>
      <c r="AI276" s="253"/>
      <c r="AJ276" s="253"/>
    </row>
    <row r="277" spans="1:36" x14ac:dyDescent="0.25">
      <c r="A277" s="253"/>
      <c r="B277" s="253"/>
      <c r="C277" s="253"/>
      <c r="D277" s="253"/>
      <c r="E277" s="253"/>
      <c r="F277" s="253"/>
      <c r="G277" s="253"/>
      <c r="H277" s="253"/>
      <c r="I277" s="253"/>
      <c r="J277" s="253"/>
      <c r="K277" s="253"/>
      <c r="L277" s="253"/>
      <c r="M277" s="253"/>
      <c r="N277" s="253"/>
      <c r="O277" s="253"/>
      <c r="P277" s="253"/>
      <c r="Q277" s="253"/>
      <c r="R277" s="253"/>
      <c r="S277" s="253"/>
      <c r="T277" s="253"/>
      <c r="U277" s="253"/>
      <c r="V277" s="253"/>
      <c r="W277" s="253"/>
      <c r="X277" s="253"/>
      <c r="Y277" s="253"/>
      <c r="Z277" s="253"/>
      <c r="AA277" s="253"/>
      <c r="AB277" s="253"/>
      <c r="AC277" s="253"/>
      <c r="AD277" s="253"/>
      <c r="AE277" s="253"/>
      <c r="AF277" s="253"/>
      <c r="AG277" s="253"/>
      <c r="AH277" s="253"/>
      <c r="AI277" s="253"/>
      <c r="AJ277" s="253"/>
    </row>
    <row r="278" spans="1:36" x14ac:dyDescent="0.25">
      <c r="A278" s="253"/>
      <c r="B278" s="253"/>
      <c r="C278" s="253"/>
      <c r="D278" s="253"/>
      <c r="E278" s="253"/>
      <c r="F278" s="253"/>
      <c r="G278" s="253"/>
      <c r="H278" s="253"/>
      <c r="I278" s="253"/>
      <c r="J278" s="253"/>
      <c r="K278" s="253"/>
      <c r="L278" s="253"/>
      <c r="M278" s="253"/>
      <c r="N278" s="253"/>
      <c r="O278" s="253"/>
      <c r="P278" s="253"/>
      <c r="Q278" s="253"/>
      <c r="R278" s="253"/>
      <c r="S278" s="253"/>
      <c r="T278" s="253"/>
      <c r="U278" s="253"/>
      <c r="V278" s="253"/>
      <c r="W278" s="253"/>
      <c r="X278" s="253"/>
      <c r="Y278" s="253"/>
      <c r="Z278" s="253"/>
      <c r="AA278" s="253"/>
      <c r="AB278" s="253"/>
      <c r="AC278" s="253"/>
      <c r="AD278" s="253"/>
      <c r="AE278" s="253"/>
      <c r="AF278" s="253"/>
      <c r="AG278" s="253"/>
      <c r="AH278" s="253"/>
      <c r="AI278" s="253"/>
      <c r="AJ278" s="253"/>
    </row>
    <row r="279" spans="1:36" x14ac:dyDescent="0.25">
      <c r="A279" s="253"/>
      <c r="B279" s="253"/>
      <c r="C279" s="253"/>
      <c r="D279" s="253"/>
      <c r="E279" s="253"/>
      <c r="F279" s="253"/>
      <c r="G279" s="253"/>
      <c r="H279" s="253"/>
      <c r="I279" s="253"/>
      <c r="J279" s="253"/>
      <c r="K279" s="253"/>
      <c r="L279" s="253"/>
      <c r="M279" s="253"/>
      <c r="N279" s="253"/>
      <c r="O279" s="253"/>
      <c r="P279" s="253"/>
      <c r="Q279" s="253"/>
      <c r="R279" s="253"/>
      <c r="S279" s="253"/>
      <c r="T279" s="253"/>
      <c r="U279" s="253"/>
      <c r="V279" s="253"/>
      <c r="W279" s="253"/>
      <c r="X279" s="253"/>
      <c r="Y279" s="253"/>
      <c r="Z279" s="253"/>
      <c r="AA279" s="253"/>
      <c r="AB279" s="253"/>
      <c r="AC279" s="253"/>
      <c r="AD279" s="253"/>
      <c r="AE279" s="253"/>
      <c r="AF279" s="253"/>
      <c r="AG279" s="253"/>
      <c r="AH279" s="253"/>
      <c r="AI279" s="253"/>
      <c r="AJ279" s="253"/>
    </row>
    <row r="280" spans="1:36" x14ac:dyDescent="0.25">
      <c r="A280" s="253"/>
      <c r="B280" s="253"/>
      <c r="C280" s="253"/>
      <c r="D280" s="253"/>
      <c r="E280" s="253"/>
      <c r="F280" s="253"/>
      <c r="G280" s="253"/>
      <c r="H280" s="253"/>
      <c r="I280" s="253"/>
      <c r="J280" s="253"/>
      <c r="K280" s="253"/>
      <c r="L280" s="253"/>
      <c r="M280" s="253"/>
      <c r="N280" s="253"/>
      <c r="O280" s="253"/>
      <c r="P280" s="253"/>
      <c r="Q280" s="253"/>
      <c r="R280" s="253"/>
      <c r="S280" s="253"/>
      <c r="T280" s="253"/>
      <c r="U280" s="253"/>
      <c r="V280" s="253"/>
      <c r="W280" s="253"/>
      <c r="X280" s="253"/>
      <c r="Y280" s="253"/>
      <c r="Z280" s="253"/>
      <c r="AA280" s="253"/>
      <c r="AB280" s="253"/>
      <c r="AC280" s="253"/>
      <c r="AD280" s="253"/>
      <c r="AE280" s="253"/>
      <c r="AF280" s="253"/>
      <c r="AG280" s="253"/>
      <c r="AH280" s="253"/>
      <c r="AI280" s="253"/>
      <c r="AJ280" s="253"/>
    </row>
    <row r="281" spans="1:36" x14ac:dyDescent="0.25">
      <c r="A281" s="253"/>
      <c r="B281" s="253"/>
      <c r="C281" s="253"/>
      <c r="D281" s="253"/>
      <c r="E281" s="253"/>
      <c r="F281" s="253"/>
      <c r="G281" s="253"/>
      <c r="H281" s="253"/>
      <c r="I281" s="253"/>
      <c r="J281" s="253"/>
      <c r="K281" s="253"/>
      <c r="L281" s="253"/>
      <c r="M281" s="253"/>
      <c r="N281" s="253"/>
      <c r="O281" s="253"/>
      <c r="P281" s="253"/>
      <c r="Q281" s="253"/>
      <c r="R281" s="253"/>
      <c r="S281" s="253"/>
      <c r="T281" s="253"/>
      <c r="U281" s="253"/>
      <c r="V281" s="253"/>
      <c r="W281" s="253"/>
      <c r="X281" s="253"/>
      <c r="Y281" s="253"/>
      <c r="Z281" s="253"/>
      <c r="AA281" s="253"/>
      <c r="AB281" s="253"/>
      <c r="AC281" s="253"/>
      <c r="AD281" s="253"/>
      <c r="AE281" s="253"/>
      <c r="AF281" s="253"/>
      <c r="AG281" s="253"/>
      <c r="AH281" s="253"/>
      <c r="AI281" s="253"/>
      <c r="AJ281" s="253"/>
    </row>
    <row r="282" spans="1:36" x14ac:dyDescent="0.25">
      <c r="A282" s="253"/>
      <c r="B282" s="253"/>
      <c r="C282" s="253"/>
      <c r="D282" s="253"/>
      <c r="E282" s="253"/>
      <c r="F282" s="253"/>
      <c r="G282" s="253"/>
      <c r="H282" s="253"/>
      <c r="I282" s="253"/>
      <c r="J282" s="253"/>
      <c r="K282" s="253"/>
      <c r="L282" s="253"/>
      <c r="M282" s="253"/>
      <c r="N282" s="253"/>
      <c r="O282" s="253"/>
      <c r="P282" s="253"/>
      <c r="Q282" s="253"/>
      <c r="R282" s="253"/>
      <c r="S282" s="253"/>
      <c r="T282" s="253"/>
      <c r="U282" s="253"/>
      <c r="V282" s="253"/>
      <c r="W282" s="253"/>
      <c r="X282" s="253"/>
      <c r="Y282" s="253"/>
      <c r="Z282" s="253"/>
      <c r="AA282" s="253"/>
      <c r="AB282" s="253"/>
      <c r="AC282" s="253"/>
      <c r="AD282" s="253"/>
      <c r="AE282" s="253"/>
      <c r="AF282" s="253"/>
      <c r="AG282" s="253"/>
      <c r="AH282" s="253"/>
      <c r="AI282" s="253"/>
      <c r="AJ282" s="253"/>
    </row>
    <row r="283" spans="1:36" x14ac:dyDescent="0.25">
      <c r="A283" s="253"/>
      <c r="B283" s="253"/>
      <c r="C283" s="253"/>
      <c r="D283" s="253"/>
      <c r="E283" s="253"/>
      <c r="F283" s="253"/>
      <c r="G283" s="253"/>
      <c r="H283" s="253"/>
      <c r="I283" s="253"/>
      <c r="J283" s="253"/>
      <c r="K283" s="253"/>
      <c r="L283" s="253"/>
      <c r="M283" s="253"/>
      <c r="N283" s="253"/>
      <c r="O283" s="253"/>
      <c r="P283" s="253"/>
      <c r="Q283" s="253"/>
      <c r="R283" s="253"/>
      <c r="S283" s="253"/>
      <c r="T283" s="253"/>
      <c r="U283" s="253"/>
      <c r="V283" s="253"/>
      <c r="W283" s="253"/>
      <c r="X283" s="253"/>
      <c r="Y283" s="253"/>
      <c r="Z283" s="253"/>
      <c r="AA283" s="253"/>
      <c r="AB283" s="253"/>
      <c r="AC283" s="253"/>
      <c r="AD283" s="253"/>
      <c r="AE283" s="253"/>
      <c r="AF283" s="253"/>
      <c r="AG283" s="253"/>
      <c r="AH283" s="253"/>
      <c r="AI283" s="253"/>
      <c r="AJ283" s="253"/>
    </row>
    <row r="284" spans="1:36" x14ac:dyDescent="0.25">
      <c r="A284" s="253"/>
      <c r="B284" s="253"/>
      <c r="C284" s="253"/>
      <c r="D284" s="253"/>
      <c r="E284" s="253"/>
      <c r="F284" s="253"/>
      <c r="G284" s="253"/>
      <c r="H284" s="253"/>
      <c r="I284" s="253"/>
      <c r="J284" s="253"/>
      <c r="K284" s="253"/>
      <c r="L284" s="253"/>
      <c r="M284" s="253"/>
      <c r="N284" s="253"/>
      <c r="O284" s="253"/>
      <c r="P284" s="253"/>
      <c r="Q284" s="253"/>
      <c r="R284" s="253"/>
      <c r="S284" s="253"/>
      <c r="T284" s="253"/>
      <c r="U284" s="253"/>
      <c r="V284" s="253"/>
      <c r="W284" s="253"/>
      <c r="X284" s="253"/>
      <c r="Y284" s="253"/>
      <c r="Z284" s="253"/>
      <c r="AA284" s="253"/>
      <c r="AB284" s="253"/>
      <c r="AC284" s="253"/>
      <c r="AD284" s="253"/>
      <c r="AE284" s="253"/>
      <c r="AF284" s="253"/>
      <c r="AG284" s="253"/>
      <c r="AH284" s="253"/>
      <c r="AI284" s="253"/>
      <c r="AJ284" s="253"/>
    </row>
    <row r="285" spans="1:36" x14ac:dyDescent="0.25">
      <c r="A285" s="253"/>
      <c r="B285" s="253"/>
      <c r="C285" s="253"/>
      <c r="D285" s="253"/>
      <c r="E285" s="253"/>
      <c r="F285" s="253"/>
      <c r="G285" s="253"/>
      <c r="H285" s="253"/>
      <c r="I285" s="253"/>
      <c r="J285" s="253"/>
      <c r="K285" s="253"/>
      <c r="L285" s="253"/>
      <c r="M285" s="253"/>
      <c r="N285" s="253"/>
      <c r="O285" s="253"/>
      <c r="P285" s="253"/>
      <c r="Q285" s="253"/>
      <c r="R285" s="253"/>
      <c r="S285" s="253"/>
      <c r="T285" s="253"/>
      <c r="U285" s="253"/>
      <c r="V285" s="253"/>
      <c r="W285" s="253"/>
      <c r="X285" s="253"/>
      <c r="Y285" s="253"/>
      <c r="Z285" s="253"/>
      <c r="AA285" s="253"/>
      <c r="AB285" s="253"/>
      <c r="AC285" s="253"/>
      <c r="AD285" s="253"/>
      <c r="AE285" s="253"/>
      <c r="AF285" s="253"/>
      <c r="AG285" s="253"/>
      <c r="AH285" s="253"/>
      <c r="AI285" s="253"/>
      <c r="AJ285" s="253"/>
    </row>
    <row r="286" spans="1:36" x14ac:dyDescent="0.25">
      <c r="A286" s="253"/>
      <c r="B286" s="253"/>
      <c r="C286" s="253"/>
      <c r="D286" s="253"/>
      <c r="E286" s="253"/>
      <c r="F286" s="253"/>
      <c r="G286" s="253"/>
      <c r="H286" s="253"/>
      <c r="I286" s="253"/>
      <c r="J286" s="253"/>
      <c r="K286" s="253"/>
      <c r="L286" s="253"/>
      <c r="M286" s="253"/>
      <c r="N286" s="253"/>
      <c r="O286" s="253"/>
      <c r="P286" s="253"/>
      <c r="Q286" s="253"/>
      <c r="R286" s="253"/>
      <c r="S286" s="253"/>
      <c r="T286" s="253"/>
      <c r="U286" s="253"/>
      <c r="V286" s="253"/>
      <c r="W286" s="253"/>
      <c r="X286" s="253"/>
      <c r="Y286" s="253"/>
      <c r="Z286" s="253"/>
      <c r="AA286" s="253"/>
      <c r="AB286" s="253"/>
      <c r="AC286" s="253"/>
      <c r="AD286" s="253"/>
      <c r="AE286" s="253"/>
      <c r="AF286" s="253"/>
      <c r="AG286" s="253"/>
      <c r="AH286" s="253"/>
      <c r="AI286" s="253"/>
      <c r="AJ286" s="253"/>
    </row>
    <row r="287" spans="1:36" x14ac:dyDescent="0.25">
      <c r="A287" s="253"/>
      <c r="B287" s="253"/>
      <c r="C287" s="253"/>
      <c r="D287" s="253"/>
      <c r="E287" s="253"/>
      <c r="F287" s="253"/>
      <c r="G287" s="253"/>
      <c r="H287" s="253"/>
      <c r="I287" s="253"/>
      <c r="J287" s="253"/>
      <c r="K287" s="253"/>
      <c r="L287" s="253"/>
      <c r="M287" s="253"/>
      <c r="N287" s="253"/>
      <c r="O287" s="253"/>
      <c r="P287" s="253"/>
      <c r="Q287" s="253"/>
      <c r="R287" s="253"/>
      <c r="S287" s="253"/>
      <c r="T287" s="253"/>
      <c r="U287" s="253"/>
      <c r="V287" s="253"/>
      <c r="W287" s="253"/>
      <c r="X287" s="253"/>
      <c r="Y287" s="253"/>
      <c r="Z287" s="253"/>
      <c r="AA287" s="253"/>
      <c r="AB287" s="253"/>
      <c r="AC287" s="253"/>
      <c r="AD287" s="253"/>
      <c r="AE287" s="253"/>
      <c r="AF287" s="253"/>
      <c r="AG287" s="253"/>
      <c r="AH287" s="253"/>
      <c r="AI287" s="253"/>
      <c r="AJ287" s="253"/>
    </row>
    <row r="288" spans="1:36" x14ac:dyDescent="0.25">
      <c r="A288" s="253"/>
      <c r="B288" s="253"/>
      <c r="C288" s="253"/>
      <c r="D288" s="253"/>
      <c r="E288" s="253"/>
      <c r="F288" s="253"/>
      <c r="G288" s="253"/>
      <c r="H288" s="253"/>
      <c r="I288" s="253"/>
      <c r="J288" s="253"/>
      <c r="K288" s="253"/>
      <c r="L288" s="253"/>
      <c r="M288" s="253"/>
      <c r="N288" s="253"/>
      <c r="O288" s="253"/>
      <c r="P288" s="253"/>
      <c r="Q288" s="253"/>
      <c r="R288" s="253"/>
      <c r="S288" s="253"/>
      <c r="T288" s="253"/>
      <c r="U288" s="253"/>
      <c r="V288" s="253"/>
      <c r="W288" s="253"/>
      <c r="X288" s="253"/>
      <c r="Y288" s="253"/>
      <c r="Z288" s="253"/>
      <c r="AA288" s="253"/>
      <c r="AB288" s="253"/>
      <c r="AC288" s="253"/>
      <c r="AD288" s="253"/>
      <c r="AE288" s="253"/>
      <c r="AF288" s="253"/>
      <c r="AG288" s="253"/>
      <c r="AH288" s="253"/>
      <c r="AI288" s="253"/>
      <c r="AJ288" s="253"/>
    </row>
    <row r="289" spans="1:36" x14ac:dyDescent="0.25">
      <c r="A289" s="253"/>
      <c r="B289" s="253"/>
      <c r="C289" s="253"/>
      <c r="D289" s="253"/>
      <c r="E289" s="253"/>
      <c r="F289" s="253"/>
      <c r="G289" s="253"/>
      <c r="H289" s="253"/>
      <c r="I289" s="253"/>
      <c r="J289" s="253"/>
      <c r="K289" s="253"/>
      <c r="L289" s="253"/>
      <c r="M289" s="253"/>
      <c r="N289" s="253"/>
      <c r="O289" s="253"/>
      <c r="P289" s="253"/>
      <c r="Q289" s="253"/>
      <c r="R289" s="253"/>
      <c r="S289" s="253"/>
      <c r="T289" s="253"/>
      <c r="U289" s="253"/>
      <c r="V289" s="253"/>
      <c r="W289" s="253"/>
      <c r="X289" s="253"/>
      <c r="Y289" s="253"/>
      <c r="Z289" s="253"/>
      <c r="AA289" s="253"/>
      <c r="AB289" s="253"/>
      <c r="AC289" s="253"/>
      <c r="AD289" s="253"/>
      <c r="AE289" s="253"/>
      <c r="AF289" s="253"/>
      <c r="AG289" s="253"/>
      <c r="AH289" s="253"/>
      <c r="AI289" s="253"/>
      <c r="AJ289" s="253"/>
    </row>
    <row r="290" spans="1:36" x14ac:dyDescent="0.25">
      <c r="A290" s="253"/>
      <c r="B290" s="253"/>
      <c r="C290" s="253"/>
      <c r="D290" s="253"/>
      <c r="E290" s="253"/>
      <c r="F290" s="253"/>
      <c r="G290" s="253"/>
      <c r="H290" s="253"/>
      <c r="I290" s="253"/>
      <c r="J290" s="253"/>
      <c r="K290" s="253"/>
      <c r="L290" s="253"/>
      <c r="M290" s="253"/>
      <c r="N290" s="253"/>
      <c r="O290" s="253"/>
      <c r="P290" s="253"/>
      <c r="Q290" s="253"/>
      <c r="R290" s="253"/>
      <c r="S290" s="253"/>
      <c r="T290" s="253"/>
      <c r="U290" s="253"/>
      <c r="V290" s="253"/>
      <c r="W290" s="253"/>
      <c r="X290" s="253"/>
      <c r="Y290" s="253"/>
      <c r="Z290" s="253"/>
      <c r="AA290" s="253"/>
      <c r="AB290" s="253"/>
      <c r="AC290" s="253"/>
      <c r="AD290" s="253"/>
      <c r="AE290" s="253"/>
      <c r="AF290" s="253"/>
      <c r="AG290" s="253"/>
      <c r="AH290" s="253"/>
      <c r="AI290" s="253"/>
      <c r="AJ290" s="253"/>
    </row>
    <row r="291" spans="1:36" x14ac:dyDescent="0.25">
      <c r="A291" s="253"/>
      <c r="B291" s="253"/>
      <c r="C291" s="253"/>
      <c r="D291" s="253"/>
      <c r="E291" s="253"/>
      <c r="F291" s="253"/>
      <c r="G291" s="253"/>
      <c r="H291" s="253"/>
      <c r="I291" s="253"/>
      <c r="J291" s="253"/>
      <c r="K291" s="253"/>
      <c r="L291" s="253"/>
      <c r="M291" s="253"/>
      <c r="N291" s="253"/>
      <c r="O291" s="253"/>
      <c r="P291" s="253"/>
      <c r="Q291" s="253"/>
      <c r="R291" s="253"/>
      <c r="S291" s="253"/>
      <c r="T291" s="253"/>
      <c r="U291" s="253"/>
      <c r="V291" s="253"/>
      <c r="W291" s="253"/>
      <c r="X291" s="253"/>
      <c r="Y291" s="253"/>
      <c r="Z291" s="253"/>
      <c r="AA291" s="253"/>
      <c r="AB291" s="253"/>
      <c r="AC291" s="253"/>
      <c r="AD291" s="253"/>
      <c r="AE291" s="253"/>
      <c r="AF291" s="253"/>
      <c r="AG291" s="253"/>
      <c r="AH291" s="253"/>
      <c r="AI291" s="253"/>
      <c r="AJ291" s="253"/>
    </row>
    <row r="292" spans="1:36" x14ac:dyDescent="0.25">
      <c r="A292" s="253"/>
      <c r="B292" s="253"/>
      <c r="C292" s="253"/>
      <c r="D292" s="253"/>
      <c r="E292" s="253"/>
      <c r="F292" s="253"/>
      <c r="G292" s="253"/>
      <c r="H292" s="253"/>
      <c r="I292" s="253"/>
      <c r="J292" s="253"/>
      <c r="K292" s="253"/>
      <c r="L292" s="253"/>
      <c r="M292" s="253"/>
      <c r="N292" s="253"/>
      <c r="O292" s="253"/>
      <c r="P292" s="253"/>
      <c r="Q292" s="253"/>
      <c r="R292" s="253"/>
      <c r="S292" s="253"/>
      <c r="T292" s="253"/>
      <c r="U292" s="253"/>
      <c r="V292" s="253"/>
      <c r="W292" s="253"/>
      <c r="X292" s="253"/>
      <c r="Y292" s="253"/>
      <c r="Z292" s="253"/>
      <c r="AA292" s="253"/>
      <c r="AB292" s="253"/>
      <c r="AC292" s="253"/>
      <c r="AD292" s="253"/>
      <c r="AE292" s="253"/>
      <c r="AF292" s="253"/>
      <c r="AG292" s="253"/>
      <c r="AH292" s="253"/>
      <c r="AI292" s="253"/>
      <c r="AJ292" s="253"/>
    </row>
    <row r="293" spans="1:36" x14ac:dyDescent="0.25">
      <c r="A293" s="253"/>
      <c r="B293" s="253"/>
      <c r="C293" s="253"/>
      <c r="D293" s="253"/>
      <c r="E293" s="253"/>
      <c r="F293" s="253"/>
      <c r="G293" s="253"/>
      <c r="H293" s="253"/>
      <c r="I293" s="253"/>
      <c r="J293" s="253"/>
      <c r="K293" s="253"/>
      <c r="L293" s="253"/>
      <c r="M293" s="253"/>
      <c r="N293" s="253"/>
      <c r="O293" s="253"/>
      <c r="P293" s="253"/>
      <c r="Q293" s="253"/>
      <c r="R293" s="253"/>
      <c r="S293" s="253"/>
      <c r="T293" s="253"/>
      <c r="U293" s="253"/>
      <c r="V293" s="253"/>
      <c r="W293" s="253"/>
      <c r="X293" s="253"/>
      <c r="Y293" s="253"/>
      <c r="Z293" s="253"/>
      <c r="AA293" s="253"/>
      <c r="AB293" s="253"/>
      <c r="AC293" s="253"/>
      <c r="AD293" s="253"/>
      <c r="AE293" s="253"/>
      <c r="AF293" s="253"/>
      <c r="AG293" s="253"/>
      <c r="AH293" s="253"/>
      <c r="AI293" s="253"/>
      <c r="AJ293" s="253"/>
    </row>
    <row r="294" spans="1:36" x14ac:dyDescent="0.25">
      <c r="A294" s="253"/>
      <c r="B294" s="253"/>
      <c r="C294" s="253"/>
      <c r="D294" s="253"/>
      <c r="E294" s="253"/>
      <c r="F294" s="253"/>
      <c r="G294" s="253"/>
      <c r="H294" s="253"/>
      <c r="I294" s="253"/>
      <c r="J294" s="253"/>
      <c r="K294" s="253"/>
      <c r="L294" s="253"/>
      <c r="M294" s="253"/>
      <c r="N294" s="253"/>
      <c r="O294" s="253"/>
      <c r="P294" s="253"/>
      <c r="Q294" s="253"/>
      <c r="R294" s="253"/>
      <c r="S294" s="253"/>
      <c r="T294" s="253"/>
      <c r="U294" s="253"/>
      <c r="V294" s="253"/>
      <c r="W294" s="253"/>
      <c r="X294" s="253"/>
      <c r="Y294" s="253"/>
      <c r="Z294" s="253"/>
      <c r="AA294" s="253"/>
      <c r="AB294" s="253"/>
      <c r="AC294" s="253"/>
      <c r="AD294" s="253"/>
      <c r="AE294" s="253"/>
      <c r="AF294" s="253"/>
      <c r="AG294" s="253"/>
      <c r="AH294" s="253"/>
      <c r="AI294" s="253"/>
      <c r="AJ294" s="253"/>
    </row>
    <row r="295" spans="1:36" x14ac:dyDescent="0.25">
      <c r="A295" s="253"/>
      <c r="B295" s="253"/>
      <c r="C295" s="253"/>
      <c r="D295" s="253"/>
      <c r="E295" s="253"/>
      <c r="F295" s="253"/>
      <c r="G295" s="253"/>
      <c r="H295" s="253"/>
      <c r="I295" s="253"/>
      <c r="J295" s="253"/>
      <c r="K295" s="253"/>
      <c r="L295" s="253"/>
      <c r="M295" s="253"/>
      <c r="N295" s="253"/>
      <c r="O295" s="253"/>
      <c r="P295" s="253"/>
      <c r="Q295" s="253"/>
      <c r="R295" s="253"/>
      <c r="S295" s="253"/>
      <c r="T295" s="253"/>
      <c r="U295" s="253"/>
      <c r="V295" s="253"/>
      <c r="W295" s="253"/>
      <c r="X295" s="253"/>
      <c r="Y295" s="253"/>
      <c r="Z295" s="253"/>
      <c r="AA295" s="253"/>
      <c r="AB295" s="253"/>
      <c r="AC295" s="253"/>
      <c r="AD295" s="253"/>
      <c r="AE295" s="253"/>
      <c r="AF295" s="253"/>
      <c r="AG295" s="253"/>
      <c r="AH295" s="253"/>
      <c r="AI295" s="253"/>
      <c r="AJ295" s="253"/>
    </row>
    <row r="296" spans="1:36" x14ac:dyDescent="0.25">
      <c r="A296" s="253"/>
      <c r="B296" s="253"/>
      <c r="C296" s="253"/>
      <c r="D296" s="253"/>
      <c r="E296" s="253"/>
      <c r="F296" s="253"/>
      <c r="G296" s="253"/>
      <c r="H296" s="253"/>
      <c r="I296" s="253"/>
      <c r="J296" s="253"/>
      <c r="K296" s="253"/>
      <c r="L296" s="253"/>
      <c r="M296" s="253"/>
      <c r="N296" s="253"/>
      <c r="O296" s="253"/>
      <c r="P296" s="253"/>
      <c r="Q296" s="253"/>
      <c r="R296" s="253"/>
      <c r="S296" s="253"/>
      <c r="T296" s="253"/>
      <c r="U296" s="253"/>
      <c r="V296" s="253"/>
      <c r="W296" s="253"/>
      <c r="X296" s="253"/>
      <c r="Y296" s="253"/>
      <c r="Z296" s="253"/>
      <c r="AA296" s="253"/>
      <c r="AB296" s="253"/>
      <c r="AC296" s="253"/>
      <c r="AD296" s="253"/>
      <c r="AE296" s="253"/>
      <c r="AF296" s="253"/>
      <c r="AG296" s="253"/>
      <c r="AH296" s="253"/>
      <c r="AI296" s="253"/>
      <c r="AJ296" s="253"/>
    </row>
    <row r="297" spans="1:36" x14ac:dyDescent="0.25">
      <c r="A297" s="253"/>
      <c r="B297" s="253"/>
      <c r="C297" s="253"/>
      <c r="D297" s="253"/>
      <c r="E297" s="253"/>
      <c r="F297" s="253"/>
      <c r="G297" s="253"/>
      <c r="H297" s="253"/>
      <c r="I297" s="253"/>
      <c r="J297" s="253"/>
      <c r="K297" s="253"/>
      <c r="L297" s="253"/>
      <c r="M297" s="253"/>
      <c r="N297" s="253"/>
      <c r="O297" s="253"/>
      <c r="P297" s="253"/>
      <c r="Q297" s="253"/>
      <c r="R297" s="253"/>
      <c r="S297" s="253"/>
      <c r="T297" s="253"/>
      <c r="U297" s="253"/>
      <c r="V297" s="253"/>
      <c r="W297" s="253"/>
      <c r="X297" s="253"/>
      <c r="Y297" s="253"/>
      <c r="Z297" s="253"/>
      <c r="AA297" s="253"/>
      <c r="AB297" s="253"/>
      <c r="AC297" s="253"/>
      <c r="AD297" s="253"/>
      <c r="AE297" s="253"/>
      <c r="AF297" s="253"/>
      <c r="AG297" s="253"/>
      <c r="AH297" s="253"/>
      <c r="AI297" s="253"/>
      <c r="AJ297" s="253"/>
    </row>
    <row r="298" spans="1:36" x14ac:dyDescent="0.25">
      <c r="A298" s="253"/>
      <c r="B298" s="253"/>
      <c r="C298" s="253"/>
      <c r="D298" s="253"/>
      <c r="E298" s="253"/>
      <c r="F298" s="253"/>
      <c r="G298" s="253"/>
      <c r="H298" s="253"/>
      <c r="I298" s="253"/>
      <c r="J298" s="253"/>
      <c r="K298" s="253"/>
      <c r="L298" s="253"/>
      <c r="M298" s="253"/>
      <c r="N298" s="253"/>
      <c r="O298" s="253"/>
      <c r="P298" s="253"/>
      <c r="Q298" s="253"/>
      <c r="R298" s="253"/>
      <c r="S298" s="253"/>
      <c r="T298" s="253"/>
      <c r="U298" s="253"/>
      <c r="V298" s="253"/>
      <c r="W298" s="253"/>
      <c r="X298" s="253"/>
      <c r="Y298" s="253"/>
      <c r="Z298" s="253"/>
      <c r="AA298" s="253"/>
      <c r="AB298" s="253"/>
      <c r="AC298" s="253"/>
      <c r="AD298" s="253"/>
      <c r="AE298" s="253"/>
      <c r="AF298" s="253"/>
      <c r="AG298" s="253"/>
      <c r="AH298" s="253"/>
      <c r="AI298" s="253"/>
      <c r="AJ298" s="253"/>
    </row>
    <row r="299" spans="1:36" x14ac:dyDescent="0.25">
      <c r="A299" s="253"/>
      <c r="B299" s="253"/>
      <c r="C299" s="253"/>
      <c r="D299" s="253"/>
      <c r="E299" s="253"/>
      <c r="F299" s="253"/>
      <c r="G299" s="253"/>
      <c r="H299" s="253"/>
      <c r="I299" s="253"/>
      <c r="J299" s="253"/>
      <c r="K299" s="253"/>
      <c r="L299" s="253"/>
      <c r="M299" s="253"/>
      <c r="N299" s="253"/>
      <c r="O299" s="253"/>
      <c r="P299" s="253"/>
      <c r="Q299" s="253"/>
      <c r="R299" s="253"/>
      <c r="S299" s="253"/>
      <c r="T299" s="253"/>
      <c r="U299" s="253"/>
      <c r="V299" s="253"/>
      <c r="W299" s="253"/>
      <c r="X299" s="253"/>
      <c r="Y299" s="253"/>
      <c r="Z299" s="253"/>
      <c r="AA299" s="253"/>
      <c r="AB299" s="253"/>
      <c r="AC299" s="253"/>
      <c r="AD299" s="253"/>
      <c r="AE299" s="253"/>
      <c r="AF299" s="253"/>
      <c r="AG299" s="253"/>
      <c r="AH299" s="253"/>
      <c r="AI299" s="253"/>
      <c r="AJ299" s="253"/>
    </row>
    <row r="300" spans="1:36" x14ac:dyDescent="0.25">
      <c r="A300" s="253"/>
      <c r="B300" s="253"/>
      <c r="C300" s="253"/>
      <c r="D300" s="253"/>
      <c r="E300" s="253"/>
      <c r="F300" s="253"/>
      <c r="G300" s="253"/>
      <c r="H300" s="253"/>
      <c r="I300" s="253"/>
      <c r="J300" s="253"/>
      <c r="K300" s="253"/>
      <c r="L300" s="253"/>
      <c r="M300" s="253"/>
      <c r="N300" s="253"/>
      <c r="O300" s="253"/>
      <c r="P300" s="253"/>
      <c r="Q300" s="253"/>
      <c r="R300" s="253"/>
      <c r="S300" s="253"/>
      <c r="T300" s="253"/>
      <c r="U300" s="253"/>
      <c r="V300" s="253"/>
      <c r="W300" s="253"/>
      <c r="X300" s="253"/>
      <c r="Y300" s="253"/>
      <c r="Z300" s="253"/>
      <c r="AA300" s="253"/>
      <c r="AB300" s="253"/>
      <c r="AC300" s="253"/>
      <c r="AD300" s="253"/>
      <c r="AE300" s="253"/>
      <c r="AF300" s="253"/>
      <c r="AG300" s="253"/>
      <c r="AH300" s="253"/>
      <c r="AI300" s="253"/>
      <c r="AJ300" s="253"/>
    </row>
    <row r="301" spans="1:36" x14ac:dyDescent="0.25">
      <c r="A301" s="253"/>
      <c r="B301" s="253"/>
      <c r="C301" s="253"/>
      <c r="D301" s="253"/>
      <c r="E301" s="253"/>
      <c r="F301" s="253"/>
      <c r="G301" s="253"/>
      <c r="H301" s="253"/>
      <c r="I301" s="253"/>
      <c r="J301" s="253"/>
      <c r="K301" s="253"/>
      <c r="L301" s="253"/>
      <c r="M301" s="253"/>
      <c r="N301" s="253"/>
      <c r="O301" s="253"/>
      <c r="P301" s="253"/>
      <c r="Q301" s="253"/>
      <c r="R301" s="253"/>
      <c r="S301" s="253"/>
      <c r="T301" s="253"/>
      <c r="U301" s="253"/>
      <c r="V301" s="253"/>
      <c r="W301" s="253"/>
      <c r="X301" s="253"/>
      <c r="Y301" s="253"/>
      <c r="Z301" s="253"/>
      <c r="AA301" s="253"/>
      <c r="AB301" s="253"/>
      <c r="AC301" s="253"/>
      <c r="AD301" s="253"/>
      <c r="AE301" s="253"/>
      <c r="AF301" s="253"/>
      <c r="AG301" s="253"/>
      <c r="AH301" s="253"/>
      <c r="AI301" s="253"/>
      <c r="AJ301" s="253"/>
    </row>
    <row r="302" spans="1:36" x14ac:dyDescent="0.25">
      <c r="A302" s="253"/>
      <c r="B302" s="253"/>
      <c r="C302" s="253"/>
      <c r="D302" s="253"/>
      <c r="E302" s="253"/>
      <c r="F302" s="253"/>
      <c r="G302" s="253"/>
      <c r="H302" s="253"/>
      <c r="I302" s="253"/>
      <c r="J302" s="253"/>
      <c r="K302" s="253"/>
      <c r="L302" s="253"/>
      <c r="M302" s="253"/>
      <c r="N302" s="253"/>
      <c r="O302" s="253"/>
      <c r="P302" s="253"/>
      <c r="Q302" s="253"/>
      <c r="R302" s="253"/>
      <c r="S302" s="253"/>
      <c r="T302" s="253"/>
      <c r="U302" s="253"/>
      <c r="V302" s="253"/>
      <c r="W302" s="253"/>
      <c r="X302" s="253"/>
      <c r="Y302" s="253"/>
      <c r="Z302" s="253"/>
      <c r="AA302" s="253"/>
      <c r="AB302" s="253"/>
      <c r="AC302" s="253"/>
      <c r="AD302" s="253"/>
      <c r="AE302" s="253"/>
      <c r="AF302" s="253"/>
      <c r="AG302" s="253"/>
      <c r="AH302" s="253"/>
      <c r="AI302" s="253"/>
      <c r="AJ302" s="253"/>
    </row>
    <row r="303" spans="1:36" x14ac:dyDescent="0.25">
      <c r="A303" s="253"/>
      <c r="B303" s="253"/>
      <c r="C303" s="253"/>
      <c r="D303" s="253"/>
      <c r="E303" s="253"/>
      <c r="F303" s="253"/>
      <c r="G303" s="253"/>
      <c r="H303" s="253"/>
      <c r="I303" s="253"/>
      <c r="J303" s="253"/>
      <c r="K303" s="253"/>
      <c r="L303" s="253"/>
      <c r="M303" s="253"/>
      <c r="N303" s="253"/>
      <c r="O303" s="253"/>
      <c r="P303" s="253"/>
      <c r="Q303" s="253"/>
      <c r="R303" s="253"/>
      <c r="S303" s="253"/>
      <c r="T303" s="253"/>
      <c r="U303" s="253"/>
      <c r="V303" s="253"/>
      <c r="W303" s="253"/>
      <c r="X303" s="253"/>
      <c r="Y303" s="253"/>
      <c r="Z303" s="253"/>
      <c r="AA303" s="253"/>
      <c r="AB303" s="253"/>
      <c r="AC303" s="253"/>
      <c r="AD303" s="253"/>
      <c r="AE303" s="253"/>
      <c r="AF303" s="253"/>
      <c r="AG303" s="253"/>
      <c r="AH303" s="253"/>
      <c r="AI303" s="253"/>
      <c r="AJ303" s="253"/>
    </row>
    <row r="304" spans="1:36" x14ac:dyDescent="0.25">
      <c r="A304" s="253"/>
      <c r="B304" s="253"/>
      <c r="C304" s="253"/>
      <c r="D304" s="253"/>
      <c r="E304" s="253"/>
      <c r="F304" s="253"/>
      <c r="G304" s="253"/>
      <c r="H304" s="253"/>
      <c r="I304" s="253"/>
      <c r="J304" s="253"/>
      <c r="K304" s="253"/>
      <c r="L304" s="253"/>
      <c r="M304" s="253"/>
      <c r="N304" s="253"/>
      <c r="O304" s="253"/>
      <c r="P304" s="253"/>
      <c r="Q304" s="253"/>
      <c r="R304" s="253"/>
      <c r="S304" s="253"/>
      <c r="T304" s="253"/>
      <c r="U304" s="253"/>
      <c r="V304" s="253"/>
      <c r="W304" s="253"/>
      <c r="X304" s="253"/>
      <c r="Y304" s="253"/>
      <c r="Z304" s="253"/>
      <c r="AA304" s="253"/>
      <c r="AB304" s="253"/>
      <c r="AC304" s="253"/>
      <c r="AD304" s="253"/>
      <c r="AE304" s="253"/>
      <c r="AF304" s="253"/>
      <c r="AG304" s="253"/>
      <c r="AH304" s="253"/>
      <c r="AI304" s="253"/>
      <c r="AJ304" s="253"/>
    </row>
    <row r="305" spans="1:36" x14ac:dyDescent="0.25">
      <c r="A305" s="253"/>
      <c r="B305" s="253"/>
      <c r="C305" s="253"/>
      <c r="D305" s="253"/>
      <c r="E305" s="253"/>
      <c r="F305" s="253"/>
      <c r="G305" s="253"/>
      <c r="H305" s="253"/>
      <c r="I305" s="253"/>
      <c r="J305" s="253"/>
      <c r="K305" s="253"/>
      <c r="L305" s="253"/>
      <c r="M305" s="253"/>
      <c r="N305" s="253"/>
      <c r="O305" s="253"/>
      <c r="P305" s="253"/>
      <c r="Q305" s="253"/>
      <c r="R305" s="253"/>
      <c r="S305" s="253"/>
      <c r="T305" s="253"/>
      <c r="U305" s="253"/>
      <c r="V305" s="253"/>
      <c r="W305" s="253"/>
      <c r="X305" s="253"/>
      <c r="Y305" s="253"/>
      <c r="Z305" s="253"/>
      <c r="AA305" s="253"/>
      <c r="AB305" s="253"/>
      <c r="AC305" s="253"/>
      <c r="AD305" s="253"/>
      <c r="AE305" s="253"/>
      <c r="AF305" s="253"/>
      <c r="AG305" s="253"/>
      <c r="AH305" s="253"/>
      <c r="AI305" s="253"/>
      <c r="AJ305" s="253"/>
    </row>
    <row r="306" spans="1:36" x14ac:dyDescent="0.25">
      <c r="A306" s="253"/>
      <c r="B306" s="253"/>
      <c r="C306" s="253"/>
      <c r="D306" s="253"/>
      <c r="E306" s="253"/>
      <c r="F306" s="253"/>
      <c r="G306" s="253"/>
      <c r="H306" s="253"/>
      <c r="I306" s="253"/>
      <c r="J306" s="253"/>
      <c r="K306" s="253"/>
      <c r="L306" s="253"/>
      <c r="M306" s="253"/>
      <c r="N306" s="253"/>
      <c r="O306" s="253"/>
      <c r="P306" s="253"/>
      <c r="Q306" s="253"/>
      <c r="R306" s="253"/>
      <c r="S306" s="253"/>
      <c r="T306" s="253"/>
      <c r="U306" s="253"/>
      <c r="V306" s="253"/>
      <c r="W306" s="253"/>
      <c r="X306" s="253"/>
      <c r="Y306" s="253"/>
      <c r="Z306" s="253"/>
      <c r="AA306" s="253"/>
      <c r="AB306" s="253"/>
      <c r="AC306" s="253"/>
      <c r="AD306" s="253"/>
      <c r="AE306" s="253"/>
      <c r="AF306" s="253"/>
      <c r="AG306" s="253"/>
      <c r="AH306" s="253"/>
      <c r="AI306" s="253"/>
      <c r="AJ306" s="253"/>
    </row>
    <row r="307" spans="1:36" x14ac:dyDescent="0.25">
      <c r="A307" s="253"/>
      <c r="B307" s="253"/>
      <c r="C307" s="253"/>
      <c r="D307" s="253"/>
      <c r="E307" s="253"/>
      <c r="F307" s="253"/>
      <c r="G307" s="253"/>
      <c r="H307" s="253"/>
      <c r="I307" s="253"/>
      <c r="J307" s="253"/>
      <c r="K307" s="253"/>
      <c r="L307" s="253"/>
      <c r="M307" s="253"/>
      <c r="N307" s="253"/>
      <c r="O307" s="253"/>
      <c r="P307" s="253"/>
      <c r="Q307" s="253"/>
      <c r="R307" s="253"/>
      <c r="S307" s="253"/>
      <c r="T307" s="253"/>
      <c r="U307" s="253"/>
      <c r="V307" s="253"/>
      <c r="W307" s="253"/>
      <c r="X307" s="253"/>
      <c r="Y307" s="253"/>
      <c r="Z307" s="253"/>
      <c r="AA307" s="253"/>
      <c r="AB307" s="253"/>
      <c r="AC307" s="253"/>
      <c r="AD307" s="253"/>
      <c r="AE307" s="253"/>
      <c r="AF307" s="253"/>
      <c r="AG307" s="253"/>
      <c r="AH307" s="253"/>
      <c r="AI307" s="253"/>
      <c r="AJ307" s="253"/>
    </row>
    <row r="308" spans="1:36" x14ac:dyDescent="0.25">
      <c r="A308" s="253"/>
      <c r="B308" s="253"/>
      <c r="C308" s="253"/>
      <c r="D308" s="253"/>
      <c r="E308" s="253"/>
      <c r="F308" s="253"/>
      <c r="G308" s="253"/>
      <c r="H308" s="253"/>
      <c r="I308" s="253"/>
      <c r="J308" s="253"/>
      <c r="K308" s="253"/>
      <c r="L308" s="253"/>
      <c r="M308" s="253"/>
      <c r="N308" s="253"/>
      <c r="O308" s="253"/>
      <c r="P308" s="253"/>
      <c r="Q308" s="253"/>
      <c r="R308" s="253"/>
      <c r="S308" s="253"/>
      <c r="T308" s="253"/>
      <c r="U308" s="253"/>
      <c r="V308" s="253"/>
      <c r="W308" s="253"/>
      <c r="X308" s="253"/>
      <c r="Y308" s="253"/>
      <c r="Z308" s="253"/>
      <c r="AA308" s="253"/>
      <c r="AB308" s="253"/>
      <c r="AC308" s="253"/>
      <c r="AD308" s="253"/>
      <c r="AE308" s="253"/>
      <c r="AF308" s="253"/>
      <c r="AG308" s="253"/>
      <c r="AH308" s="253"/>
      <c r="AI308" s="253"/>
      <c r="AJ308" s="253"/>
    </row>
    <row r="309" spans="1:36" x14ac:dyDescent="0.25">
      <c r="A309" s="253"/>
      <c r="B309" s="253"/>
      <c r="C309" s="253"/>
      <c r="D309" s="253"/>
      <c r="E309" s="253"/>
      <c r="F309" s="253"/>
      <c r="G309" s="253"/>
      <c r="H309" s="253"/>
      <c r="I309" s="253"/>
      <c r="J309" s="253"/>
      <c r="K309" s="253"/>
      <c r="L309" s="253"/>
      <c r="M309" s="253"/>
      <c r="N309" s="253"/>
      <c r="O309" s="253"/>
      <c r="P309" s="253"/>
      <c r="Q309" s="253"/>
      <c r="R309" s="253"/>
      <c r="S309" s="253"/>
      <c r="T309" s="253"/>
      <c r="U309" s="253"/>
      <c r="V309" s="253"/>
      <c r="W309" s="253"/>
      <c r="X309" s="253"/>
      <c r="Y309" s="253"/>
      <c r="Z309" s="253"/>
      <c r="AA309" s="253"/>
      <c r="AB309" s="253"/>
      <c r="AC309" s="253"/>
      <c r="AD309" s="253"/>
      <c r="AE309" s="253"/>
      <c r="AF309" s="253"/>
      <c r="AG309" s="253"/>
      <c r="AH309" s="253"/>
      <c r="AI309" s="253"/>
      <c r="AJ309" s="253"/>
    </row>
    <row r="310" spans="1:36" x14ac:dyDescent="0.25">
      <c r="A310" s="253"/>
      <c r="B310" s="253"/>
      <c r="C310" s="253"/>
      <c r="D310" s="253"/>
      <c r="E310" s="253"/>
      <c r="F310" s="253"/>
      <c r="G310" s="253"/>
      <c r="H310" s="253"/>
      <c r="I310" s="253"/>
      <c r="J310" s="253"/>
      <c r="K310" s="253"/>
      <c r="L310" s="253"/>
      <c r="M310" s="253"/>
      <c r="N310" s="253"/>
      <c r="O310" s="253"/>
      <c r="P310" s="253"/>
      <c r="Q310" s="253"/>
      <c r="R310" s="253"/>
      <c r="S310" s="253"/>
      <c r="T310" s="253"/>
      <c r="U310" s="253"/>
      <c r="V310" s="253"/>
      <c r="W310" s="253"/>
      <c r="X310" s="253"/>
      <c r="Y310" s="253"/>
      <c r="Z310" s="253"/>
      <c r="AA310" s="253"/>
      <c r="AB310" s="253"/>
      <c r="AC310" s="253"/>
      <c r="AD310" s="253"/>
      <c r="AE310" s="253"/>
      <c r="AF310" s="253"/>
      <c r="AG310" s="253"/>
      <c r="AH310" s="253"/>
      <c r="AI310" s="253"/>
      <c r="AJ310" s="253"/>
    </row>
    <row r="311" spans="1:36" x14ac:dyDescent="0.25">
      <c r="A311" s="253"/>
      <c r="B311" s="253"/>
      <c r="C311" s="253"/>
      <c r="D311" s="253"/>
      <c r="E311" s="253"/>
      <c r="F311" s="253"/>
      <c r="G311" s="253"/>
      <c r="H311" s="253"/>
      <c r="I311" s="253"/>
      <c r="J311" s="253"/>
      <c r="K311" s="253"/>
      <c r="L311" s="253"/>
      <c r="M311" s="253"/>
      <c r="N311" s="253"/>
      <c r="O311" s="253"/>
      <c r="P311" s="253"/>
      <c r="Q311" s="253"/>
      <c r="R311" s="253"/>
      <c r="S311" s="253"/>
      <c r="T311" s="253"/>
      <c r="U311" s="253"/>
      <c r="V311" s="253"/>
      <c r="W311" s="253"/>
      <c r="X311" s="253"/>
      <c r="Y311" s="253"/>
      <c r="Z311" s="253"/>
      <c r="AA311" s="253"/>
      <c r="AB311" s="253"/>
      <c r="AC311" s="253"/>
      <c r="AD311" s="253"/>
      <c r="AE311" s="253"/>
      <c r="AF311" s="253"/>
      <c r="AG311" s="253"/>
      <c r="AH311" s="253"/>
      <c r="AI311" s="253"/>
      <c r="AJ311" s="253"/>
    </row>
    <row r="312" spans="1:36" x14ac:dyDescent="0.25">
      <c r="A312" s="253"/>
      <c r="B312" s="253"/>
      <c r="C312" s="253"/>
      <c r="D312" s="253"/>
      <c r="E312" s="253"/>
      <c r="F312" s="253"/>
      <c r="G312" s="253"/>
      <c r="H312" s="253"/>
      <c r="I312" s="253"/>
      <c r="J312" s="253"/>
      <c r="K312" s="253"/>
      <c r="L312" s="253"/>
      <c r="M312" s="253"/>
      <c r="N312" s="253"/>
      <c r="O312" s="253"/>
      <c r="P312" s="253"/>
      <c r="Q312" s="253"/>
      <c r="R312" s="253"/>
      <c r="S312" s="253"/>
      <c r="T312" s="253"/>
      <c r="U312" s="253"/>
      <c r="V312" s="253"/>
      <c r="W312" s="253"/>
      <c r="X312" s="253"/>
      <c r="Y312" s="253"/>
      <c r="Z312" s="253"/>
      <c r="AA312" s="253"/>
      <c r="AB312" s="253"/>
      <c r="AC312" s="253"/>
      <c r="AD312" s="253"/>
      <c r="AE312" s="253"/>
      <c r="AF312" s="253"/>
      <c r="AG312" s="253"/>
      <c r="AH312" s="253"/>
      <c r="AI312" s="253"/>
      <c r="AJ312" s="253"/>
    </row>
    <row r="313" spans="1:36" x14ac:dyDescent="0.25">
      <c r="A313" s="253"/>
      <c r="B313" s="253"/>
      <c r="C313" s="253"/>
      <c r="D313" s="253"/>
      <c r="E313" s="253"/>
      <c r="F313" s="253"/>
      <c r="G313" s="253"/>
      <c r="H313" s="253"/>
      <c r="I313" s="253"/>
      <c r="J313" s="253"/>
      <c r="K313" s="253"/>
      <c r="L313" s="253"/>
      <c r="M313" s="253"/>
      <c r="N313" s="253"/>
      <c r="O313" s="253"/>
      <c r="P313" s="253"/>
      <c r="Q313" s="253"/>
      <c r="R313" s="253"/>
      <c r="S313" s="253"/>
      <c r="T313" s="253"/>
      <c r="U313" s="253"/>
      <c r="V313" s="253"/>
      <c r="W313" s="253"/>
      <c r="X313" s="253"/>
      <c r="Y313" s="253"/>
      <c r="Z313" s="253"/>
      <c r="AA313" s="253"/>
      <c r="AB313" s="253"/>
      <c r="AC313" s="253"/>
      <c r="AD313" s="253"/>
      <c r="AE313" s="253"/>
      <c r="AF313" s="253"/>
      <c r="AG313" s="253"/>
      <c r="AH313" s="253"/>
      <c r="AI313" s="253"/>
      <c r="AJ313" s="253"/>
    </row>
    <row r="314" spans="1:36" x14ac:dyDescent="0.25">
      <c r="A314" s="253"/>
      <c r="B314" s="253"/>
      <c r="C314" s="253"/>
      <c r="D314" s="253"/>
      <c r="E314" s="253"/>
      <c r="F314" s="253"/>
      <c r="G314" s="253"/>
      <c r="H314" s="253"/>
      <c r="I314" s="253"/>
      <c r="J314" s="253"/>
      <c r="K314" s="253"/>
      <c r="L314" s="253"/>
      <c r="M314" s="253"/>
      <c r="N314" s="253"/>
      <c r="O314" s="253"/>
      <c r="P314" s="253"/>
      <c r="Q314" s="253"/>
      <c r="R314" s="253"/>
      <c r="S314" s="253"/>
      <c r="T314" s="253"/>
      <c r="U314" s="253"/>
      <c r="V314" s="253"/>
      <c r="W314" s="253"/>
      <c r="X314" s="253"/>
      <c r="Y314" s="253"/>
      <c r="Z314" s="253"/>
      <c r="AA314" s="253"/>
      <c r="AB314" s="253"/>
      <c r="AC314" s="253"/>
      <c r="AD314" s="253"/>
      <c r="AE314" s="253"/>
      <c r="AF314" s="253"/>
      <c r="AG314" s="253"/>
      <c r="AH314" s="253"/>
      <c r="AI314" s="253"/>
      <c r="AJ314" s="253"/>
    </row>
    <row r="315" spans="1:36" x14ac:dyDescent="0.25">
      <c r="A315" s="253"/>
      <c r="B315" s="253"/>
      <c r="C315" s="253"/>
      <c r="D315" s="253"/>
      <c r="E315" s="253"/>
      <c r="F315" s="253"/>
      <c r="G315" s="253"/>
      <c r="H315" s="253"/>
      <c r="I315" s="253"/>
      <c r="J315" s="253"/>
      <c r="K315" s="253"/>
      <c r="L315" s="253"/>
      <c r="M315" s="253"/>
      <c r="N315" s="253"/>
      <c r="O315" s="253"/>
      <c r="P315" s="253"/>
      <c r="Q315" s="253"/>
      <c r="R315" s="253"/>
      <c r="S315" s="253"/>
      <c r="T315" s="253"/>
      <c r="U315" s="253"/>
      <c r="V315" s="253"/>
      <c r="W315" s="253"/>
      <c r="X315" s="253"/>
      <c r="Y315" s="253"/>
      <c r="Z315" s="253"/>
      <c r="AA315" s="253"/>
      <c r="AB315" s="253"/>
      <c r="AC315" s="253"/>
      <c r="AD315" s="253"/>
      <c r="AE315" s="253"/>
      <c r="AF315" s="253"/>
      <c r="AG315" s="253"/>
      <c r="AH315" s="253"/>
      <c r="AI315" s="253"/>
      <c r="AJ315" s="253"/>
    </row>
    <row r="316" spans="1:36" x14ac:dyDescent="0.25">
      <c r="A316" s="253"/>
      <c r="B316" s="253"/>
      <c r="C316" s="253"/>
      <c r="D316" s="253"/>
      <c r="E316" s="253"/>
      <c r="F316" s="253"/>
      <c r="G316" s="253"/>
      <c r="H316" s="253"/>
      <c r="I316" s="253"/>
      <c r="J316" s="253"/>
      <c r="K316" s="253"/>
      <c r="L316" s="253"/>
      <c r="M316" s="253"/>
      <c r="N316" s="253"/>
      <c r="O316" s="253"/>
      <c r="P316" s="253"/>
      <c r="Q316" s="253"/>
      <c r="R316" s="253"/>
      <c r="S316" s="253"/>
      <c r="T316" s="253"/>
      <c r="U316" s="253"/>
      <c r="V316" s="253"/>
      <c r="W316" s="253"/>
      <c r="X316" s="253"/>
      <c r="Y316" s="253"/>
      <c r="Z316" s="253"/>
      <c r="AA316" s="253"/>
      <c r="AB316" s="253"/>
      <c r="AC316" s="253"/>
      <c r="AD316" s="253"/>
      <c r="AE316" s="253"/>
      <c r="AF316" s="253"/>
      <c r="AG316" s="253"/>
      <c r="AH316" s="253"/>
      <c r="AI316" s="253"/>
      <c r="AJ316" s="253"/>
    </row>
    <row r="317" spans="1:36" x14ac:dyDescent="0.25">
      <c r="A317" s="253"/>
      <c r="B317" s="253"/>
      <c r="C317" s="253"/>
      <c r="D317" s="253"/>
      <c r="E317" s="253"/>
      <c r="F317" s="253"/>
      <c r="G317" s="253"/>
      <c r="H317" s="253"/>
      <c r="I317" s="253"/>
      <c r="J317" s="253"/>
      <c r="K317" s="253"/>
      <c r="L317" s="253"/>
      <c r="M317" s="253"/>
      <c r="N317" s="253"/>
      <c r="O317" s="253"/>
      <c r="P317" s="253"/>
      <c r="Q317" s="253"/>
      <c r="R317" s="253"/>
      <c r="S317" s="253"/>
      <c r="T317" s="253"/>
      <c r="U317" s="253"/>
      <c r="V317" s="253"/>
      <c r="W317" s="253"/>
      <c r="X317" s="253"/>
      <c r="Y317" s="253"/>
      <c r="Z317" s="253"/>
      <c r="AA317" s="253"/>
      <c r="AB317" s="253"/>
      <c r="AC317" s="253"/>
      <c r="AD317" s="253"/>
      <c r="AE317" s="253"/>
      <c r="AF317" s="253"/>
      <c r="AG317" s="253"/>
      <c r="AH317" s="253"/>
      <c r="AI317" s="253"/>
      <c r="AJ317" s="253"/>
    </row>
    <row r="318" spans="1:36" x14ac:dyDescent="0.25">
      <c r="A318" s="253"/>
      <c r="B318" s="253"/>
      <c r="C318" s="253"/>
      <c r="D318" s="253"/>
      <c r="E318" s="253"/>
      <c r="F318" s="253"/>
      <c r="G318" s="253"/>
      <c r="H318" s="253"/>
      <c r="I318" s="253"/>
      <c r="J318" s="253"/>
      <c r="K318" s="253"/>
      <c r="L318" s="253"/>
      <c r="M318" s="253"/>
      <c r="N318" s="253"/>
      <c r="O318" s="253"/>
      <c r="P318" s="253"/>
      <c r="Q318" s="253"/>
      <c r="R318" s="253"/>
      <c r="S318" s="253"/>
      <c r="T318" s="253"/>
      <c r="U318" s="253"/>
      <c r="V318" s="253"/>
      <c r="W318" s="253"/>
      <c r="X318" s="253"/>
      <c r="Y318" s="253"/>
      <c r="Z318" s="253"/>
      <c r="AA318" s="253"/>
      <c r="AB318" s="253"/>
      <c r="AC318" s="253"/>
      <c r="AD318" s="253"/>
      <c r="AE318" s="253"/>
      <c r="AF318" s="253"/>
      <c r="AG318" s="253"/>
      <c r="AH318" s="253"/>
      <c r="AI318" s="253"/>
      <c r="AJ318" s="253"/>
    </row>
    <row r="319" spans="1:36" x14ac:dyDescent="0.25">
      <c r="A319" s="253"/>
      <c r="B319" s="253"/>
      <c r="C319" s="253"/>
      <c r="D319" s="253"/>
      <c r="E319" s="253"/>
      <c r="F319" s="253"/>
      <c r="G319" s="253"/>
      <c r="H319" s="253"/>
      <c r="I319" s="253"/>
      <c r="J319" s="253"/>
      <c r="K319" s="253"/>
      <c r="L319" s="253"/>
      <c r="M319" s="253"/>
      <c r="N319" s="253"/>
      <c r="O319" s="253"/>
      <c r="P319" s="253"/>
      <c r="Q319" s="253"/>
      <c r="R319" s="253"/>
      <c r="S319" s="253"/>
      <c r="T319" s="253"/>
      <c r="U319" s="253"/>
      <c r="V319" s="253"/>
      <c r="W319" s="253"/>
      <c r="X319" s="253"/>
      <c r="Y319" s="253"/>
      <c r="Z319" s="253"/>
      <c r="AA319" s="253"/>
      <c r="AB319" s="253"/>
      <c r="AC319" s="253"/>
      <c r="AD319" s="253"/>
      <c r="AE319" s="253"/>
      <c r="AF319" s="253"/>
      <c r="AG319" s="253"/>
      <c r="AH319" s="253"/>
      <c r="AI319" s="253"/>
      <c r="AJ319" s="253"/>
    </row>
    <row r="320" spans="1:36" x14ac:dyDescent="0.25">
      <c r="A320" s="253"/>
      <c r="B320" s="253"/>
      <c r="C320" s="253"/>
      <c r="D320" s="253"/>
      <c r="E320" s="253"/>
      <c r="F320" s="253"/>
      <c r="G320" s="253"/>
      <c r="H320" s="253"/>
      <c r="I320" s="253"/>
      <c r="J320" s="253"/>
      <c r="K320" s="253"/>
      <c r="L320" s="253"/>
      <c r="M320" s="253"/>
      <c r="N320" s="253"/>
      <c r="O320" s="253"/>
      <c r="P320" s="253"/>
      <c r="Q320" s="253"/>
      <c r="R320" s="253"/>
      <c r="S320" s="253"/>
      <c r="T320" s="253"/>
      <c r="U320" s="253"/>
      <c r="V320" s="253"/>
      <c r="W320" s="253"/>
      <c r="X320" s="253"/>
      <c r="Y320" s="253"/>
      <c r="Z320" s="253"/>
      <c r="AA320" s="253"/>
      <c r="AB320" s="253"/>
      <c r="AC320" s="253"/>
      <c r="AD320" s="253"/>
      <c r="AE320" s="253"/>
      <c r="AF320" s="253"/>
      <c r="AG320" s="253"/>
      <c r="AH320" s="253"/>
      <c r="AI320" s="253"/>
      <c r="AJ320" s="253"/>
    </row>
    <row r="321" spans="1:36" x14ac:dyDescent="0.25">
      <c r="A321" s="253"/>
      <c r="B321" s="253"/>
      <c r="C321" s="253"/>
      <c r="D321" s="253"/>
      <c r="E321" s="253"/>
      <c r="F321" s="253"/>
      <c r="G321" s="253"/>
      <c r="H321" s="253"/>
      <c r="I321" s="253"/>
      <c r="J321" s="253"/>
      <c r="K321" s="253"/>
      <c r="L321" s="253"/>
      <c r="M321" s="253"/>
      <c r="N321" s="253"/>
      <c r="O321" s="253"/>
      <c r="P321" s="253"/>
      <c r="Q321" s="253"/>
      <c r="R321" s="253"/>
      <c r="S321" s="253"/>
      <c r="T321" s="253"/>
      <c r="U321" s="253"/>
      <c r="V321" s="253"/>
      <c r="W321" s="253"/>
      <c r="X321" s="253"/>
      <c r="Y321" s="253"/>
      <c r="Z321" s="253"/>
      <c r="AA321" s="253"/>
      <c r="AB321" s="253"/>
      <c r="AC321" s="253"/>
      <c r="AD321" s="253"/>
      <c r="AE321" s="253"/>
      <c r="AF321" s="253"/>
      <c r="AG321" s="253"/>
      <c r="AH321" s="253"/>
      <c r="AI321" s="253"/>
      <c r="AJ321" s="253"/>
    </row>
    <row r="322" spans="1:36" x14ac:dyDescent="0.25">
      <c r="A322" s="253"/>
      <c r="B322" s="253"/>
      <c r="C322" s="253"/>
      <c r="D322" s="253"/>
      <c r="E322" s="253"/>
      <c r="F322" s="253"/>
      <c r="G322" s="253"/>
      <c r="H322" s="253"/>
      <c r="I322" s="253"/>
      <c r="J322" s="253"/>
      <c r="K322" s="253"/>
      <c r="L322" s="253"/>
      <c r="M322" s="253"/>
      <c r="N322" s="253"/>
      <c r="O322" s="253"/>
      <c r="P322" s="253"/>
      <c r="Q322" s="253"/>
      <c r="R322" s="253"/>
      <c r="S322" s="253"/>
      <c r="T322" s="253"/>
      <c r="U322" s="253"/>
      <c r="V322" s="253"/>
      <c r="W322" s="253"/>
      <c r="X322" s="253"/>
      <c r="Y322" s="253"/>
      <c r="Z322" s="253"/>
      <c r="AA322" s="253"/>
      <c r="AB322" s="253"/>
      <c r="AC322" s="253"/>
      <c r="AD322" s="253"/>
      <c r="AE322" s="253"/>
      <c r="AF322" s="253"/>
      <c r="AG322" s="253"/>
      <c r="AH322" s="253"/>
      <c r="AI322" s="253"/>
      <c r="AJ322" s="253"/>
    </row>
    <row r="323" spans="1:36" x14ac:dyDescent="0.25">
      <c r="A323" s="253"/>
      <c r="B323" s="253"/>
      <c r="C323" s="253"/>
      <c r="D323" s="253"/>
      <c r="E323" s="253"/>
      <c r="F323" s="253"/>
      <c r="G323" s="253"/>
      <c r="H323" s="253"/>
      <c r="I323" s="253"/>
      <c r="J323" s="253"/>
      <c r="K323" s="253"/>
      <c r="L323" s="253"/>
      <c r="M323" s="253"/>
      <c r="N323" s="253"/>
      <c r="O323" s="253"/>
      <c r="P323" s="253"/>
      <c r="Q323" s="253"/>
      <c r="R323" s="253"/>
      <c r="S323" s="253"/>
      <c r="T323" s="253"/>
      <c r="U323" s="253"/>
      <c r="V323" s="253"/>
      <c r="W323" s="253"/>
      <c r="X323" s="253"/>
      <c r="Y323" s="253"/>
      <c r="Z323" s="253"/>
      <c r="AA323" s="253"/>
      <c r="AB323" s="253"/>
      <c r="AC323" s="253"/>
      <c r="AD323" s="253"/>
      <c r="AE323" s="253"/>
      <c r="AF323" s="253"/>
      <c r="AG323" s="253"/>
      <c r="AH323" s="253"/>
      <c r="AI323" s="253"/>
      <c r="AJ323" s="253"/>
    </row>
    <row r="324" spans="1:36" x14ac:dyDescent="0.25">
      <c r="A324" s="253"/>
      <c r="B324" s="253"/>
      <c r="C324" s="253"/>
      <c r="D324" s="253"/>
      <c r="E324" s="253"/>
      <c r="F324" s="253"/>
      <c r="G324" s="253"/>
      <c r="H324" s="253"/>
      <c r="I324" s="253"/>
      <c r="J324" s="253"/>
      <c r="K324" s="253"/>
      <c r="L324" s="253"/>
      <c r="M324" s="253"/>
      <c r="N324" s="253"/>
      <c r="O324" s="253"/>
      <c r="P324" s="253"/>
      <c r="Q324" s="253"/>
      <c r="R324" s="253"/>
      <c r="S324" s="253"/>
      <c r="T324" s="253"/>
      <c r="U324" s="253"/>
      <c r="V324" s="253"/>
      <c r="W324" s="253"/>
      <c r="X324" s="253"/>
      <c r="Y324" s="253"/>
      <c r="Z324" s="253"/>
      <c r="AA324" s="253"/>
      <c r="AB324" s="253"/>
      <c r="AC324" s="253"/>
      <c r="AD324" s="253"/>
      <c r="AE324" s="253"/>
      <c r="AF324" s="253"/>
      <c r="AG324" s="253"/>
      <c r="AH324" s="253"/>
      <c r="AI324" s="253"/>
      <c r="AJ324" s="253"/>
    </row>
    <row r="325" spans="1:36" x14ac:dyDescent="0.25">
      <c r="A325" s="253"/>
      <c r="B325" s="253"/>
      <c r="C325" s="253"/>
      <c r="D325" s="253"/>
      <c r="E325" s="253"/>
      <c r="F325" s="253"/>
      <c r="G325" s="253"/>
      <c r="H325" s="253"/>
      <c r="I325" s="253"/>
      <c r="J325" s="253"/>
      <c r="K325" s="253"/>
      <c r="L325" s="253"/>
      <c r="M325" s="253"/>
      <c r="N325" s="253"/>
      <c r="O325" s="253"/>
      <c r="P325" s="253"/>
      <c r="Q325" s="253"/>
      <c r="R325" s="253"/>
      <c r="S325" s="253"/>
      <c r="T325" s="253"/>
      <c r="U325" s="253"/>
      <c r="V325" s="253"/>
      <c r="W325" s="253"/>
      <c r="X325" s="253"/>
      <c r="Y325" s="253"/>
      <c r="Z325" s="253"/>
      <c r="AA325" s="253"/>
      <c r="AB325" s="253"/>
      <c r="AC325" s="253"/>
      <c r="AD325" s="253"/>
      <c r="AE325" s="253"/>
      <c r="AF325" s="253"/>
      <c r="AG325" s="253"/>
      <c r="AH325" s="253"/>
      <c r="AI325" s="253"/>
      <c r="AJ325" s="253"/>
    </row>
    <row r="326" spans="1:36" x14ac:dyDescent="0.25">
      <c r="A326" s="253"/>
      <c r="B326" s="253"/>
      <c r="C326" s="253"/>
      <c r="D326" s="253"/>
      <c r="E326" s="253"/>
      <c r="F326" s="253"/>
      <c r="G326" s="253"/>
      <c r="H326" s="253"/>
      <c r="I326" s="253"/>
      <c r="J326" s="253"/>
      <c r="K326" s="253"/>
      <c r="L326" s="253"/>
      <c r="M326" s="253"/>
      <c r="N326" s="253"/>
      <c r="O326" s="253"/>
      <c r="P326" s="253"/>
      <c r="Q326" s="253"/>
      <c r="R326" s="253"/>
      <c r="S326" s="253"/>
      <c r="T326" s="253"/>
      <c r="U326" s="253"/>
      <c r="V326" s="253"/>
      <c r="W326" s="253"/>
      <c r="X326" s="253"/>
      <c r="Y326" s="253"/>
      <c r="Z326" s="253"/>
      <c r="AA326" s="253"/>
      <c r="AB326" s="253"/>
      <c r="AC326" s="253"/>
      <c r="AD326" s="253"/>
      <c r="AE326" s="253"/>
      <c r="AF326" s="253"/>
      <c r="AG326" s="253"/>
      <c r="AH326" s="253"/>
      <c r="AI326" s="253"/>
      <c r="AJ326" s="253"/>
    </row>
    <row r="327" spans="1:36" x14ac:dyDescent="0.25">
      <c r="A327" s="253"/>
      <c r="B327" s="253"/>
      <c r="C327" s="253"/>
      <c r="D327" s="253"/>
      <c r="E327" s="253"/>
      <c r="F327" s="253"/>
      <c r="G327" s="253"/>
      <c r="H327" s="253"/>
      <c r="I327" s="253"/>
      <c r="J327" s="253"/>
      <c r="K327" s="253"/>
      <c r="L327" s="253"/>
      <c r="M327" s="253"/>
      <c r="N327" s="253"/>
      <c r="O327" s="253"/>
      <c r="P327" s="253"/>
      <c r="Q327" s="253"/>
      <c r="R327" s="253"/>
      <c r="S327" s="253"/>
      <c r="T327" s="253"/>
      <c r="U327" s="253"/>
      <c r="V327" s="253"/>
      <c r="W327" s="253"/>
      <c r="X327" s="253"/>
      <c r="Y327" s="253"/>
      <c r="Z327" s="253"/>
      <c r="AA327" s="253"/>
      <c r="AB327" s="253"/>
      <c r="AC327" s="253"/>
      <c r="AD327" s="253"/>
      <c r="AE327" s="253"/>
      <c r="AF327" s="253"/>
      <c r="AG327" s="253"/>
      <c r="AH327" s="253"/>
      <c r="AI327" s="253"/>
      <c r="AJ327" s="253"/>
    </row>
    <row r="328" spans="1:36" x14ac:dyDescent="0.25">
      <c r="A328" s="253"/>
      <c r="B328" s="253"/>
      <c r="C328" s="253"/>
      <c r="D328" s="253"/>
      <c r="E328" s="253"/>
      <c r="F328" s="253"/>
      <c r="G328" s="253"/>
      <c r="H328" s="253"/>
      <c r="I328" s="253"/>
      <c r="J328" s="253"/>
      <c r="K328" s="253"/>
      <c r="L328" s="253"/>
      <c r="M328" s="253"/>
      <c r="N328" s="253"/>
      <c r="O328" s="253"/>
      <c r="P328" s="253"/>
      <c r="Q328" s="253"/>
      <c r="R328" s="253"/>
      <c r="S328" s="253"/>
      <c r="T328" s="253"/>
      <c r="U328" s="253"/>
      <c r="V328" s="253"/>
      <c r="W328" s="253"/>
      <c r="X328" s="253"/>
      <c r="Y328" s="253"/>
      <c r="Z328" s="253"/>
      <c r="AA328" s="253"/>
      <c r="AB328" s="253"/>
      <c r="AC328" s="253"/>
      <c r="AD328" s="253"/>
      <c r="AE328" s="253"/>
      <c r="AF328" s="253"/>
      <c r="AG328" s="253"/>
      <c r="AH328" s="253"/>
      <c r="AI328" s="253"/>
      <c r="AJ328" s="253"/>
    </row>
    <row r="329" spans="1:36" x14ac:dyDescent="0.25">
      <c r="A329" s="239"/>
      <c r="B329" s="239"/>
      <c r="C329" s="239"/>
      <c r="D329" s="239"/>
      <c r="E329" s="239"/>
      <c r="F329" s="239"/>
      <c r="G329" s="239"/>
      <c r="H329" s="239"/>
      <c r="I329" s="239"/>
      <c r="J329" s="239"/>
      <c r="K329" s="239"/>
      <c r="L329" s="239"/>
      <c r="M329" s="239"/>
      <c r="N329" s="239"/>
      <c r="O329" s="239"/>
      <c r="P329" s="239"/>
      <c r="Q329" s="239"/>
      <c r="R329" s="239"/>
      <c r="S329" s="239"/>
      <c r="T329" s="239"/>
      <c r="U329" s="239"/>
      <c r="V329" s="239"/>
      <c r="W329" s="239"/>
      <c r="X329" s="239"/>
      <c r="Y329" s="239"/>
      <c r="Z329" s="239"/>
      <c r="AA329" s="239"/>
      <c r="AB329" s="239"/>
      <c r="AC329" s="239"/>
      <c r="AD329" s="239"/>
      <c r="AE329" s="239"/>
      <c r="AF329" s="239"/>
      <c r="AG329" s="239"/>
      <c r="AH329" s="239"/>
      <c r="AI329" s="239"/>
    </row>
  </sheetData>
  <sheetProtection algorithmName="SHA-512" hashValue="8dA60b4tystqJTCs9zm25GsEBq5XQWnhSY+JVlUaVVk1xMKMYfbhxgRUAXOU1uvlEyipG5sCuESGre51oKkurQ==" saltValue="eXHKiz3yp56A31GVkL+6pw==" spinCount="100000" sheet="1" objects="1" scenarios="1"/>
  <mergeCells count="143">
    <mergeCell ref="B94:C94"/>
    <mergeCell ref="D94:L94"/>
    <mergeCell ref="B95:C95"/>
    <mergeCell ref="D95:L95"/>
    <mergeCell ref="B96:C96"/>
    <mergeCell ref="D96:L96"/>
    <mergeCell ref="B91:C91"/>
    <mergeCell ref="D91:L91"/>
    <mergeCell ref="B92:C92"/>
    <mergeCell ref="D92:L92"/>
    <mergeCell ref="B93:C93"/>
    <mergeCell ref="D93:L93"/>
    <mergeCell ref="B88:C88"/>
    <mergeCell ref="D88:L88"/>
    <mergeCell ref="B89:C89"/>
    <mergeCell ref="D89:L89"/>
    <mergeCell ref="B90:C90"/>
    <mergeCell ref="D90:L90"/>
    <mergeCell ref="B85:C85"/>
    <mergeCell ref="D85:L85"/>
    <mergeCell ref="B86:C86"/>
    <mergeCell ref="D86:L86"/>
    <mergeCell ref="B87:C87"/>
    <mergeCell ref="D87:L87"/>
    <mergeCell ref="B82:C82"/>
    <mergeCell ref="D82:L82"/>
    <mergeCell ref="B83:C83"/>
    <mergeCell ref="D83:L83"/>
    <mergeCell ref="B84:C84"/>
    <mergeCell ref="D84:L84"/>
    <mergeCell ref="B79:C79"/>
    <mergeCell ref="D79:L79"/>
    <mergeCell ref="B80:C80"/>
    <mergeCell ref="D80:L80"/>
    <mergeCell ref="B81:C81"/>
    <mergeCell ref="D81:L81"/>
    <mergeCell ref="B76:C76"/>
    <mergeCell ref="D76:L76"/>
    <mergeCell ref="B77:C77"/>
    <mergeCell ref="D77:L77"/>
    <mergeCell ref="B78:C78"/>
    <mergeCell ref="D78:L78"/>
    <mergeCell ref="B73:C73"/>
    <mergeCell ref="D73:L73"/>
    <mergeCell ref="B74:C74"/>
    <mergeCell ref="D74:L74"/>
    <mergeCell ref="B75:C75"/>
    <mergeCell ref="D75:L75"/>
    <mergeCell ref="B70:C70"/>
    <mergeCell ref="D70:L70"/>
    <mergeCell ref="B71:C71"/>
    <mergeCell ref="D71:L71"/>
    <mergeCell ref="B72:C72"/>
    <mergeCell ref="D72:L72"/>
    <mergeCell ref="B67:C67"/>
    <mergeCell ref="D67:L67"/>
    <mergeCell ref="B68:C68"/>
    <mergeCell ref="D68:L68"/>
    <mergeCell ref="B69:C69"/>
    <mergeCell ref="D69:L69"/>
    <mergeCell ref="B64:C64"/>
    <mergeCell ref="D64:L64"/>
    <mergeCell ref="B65:C65"/>
    <mergeCell ref="D65:L65"/>
    <mergeCell ref="B66:C66"/>
    <mergeCell ref="D66:L66"/>
    <mergeCell ref="B61:C61"/>
    <mergeCell ref="D61:L61"/>
    <mergeCell ref="B62:C62"/>
    <mergeCell ref="D62:L62"/>
    <mergeCell ref="B63:C63"/>
    <mergeCell ref="D63:L63"/>
    <mergeCell ref="B58:C58"/>
    <mergeCell ref="D58:L58"/>
    <mergeCell ref="B59:C59"/>
    <mergeCell ref="D59:L59"/>
    <mergeCell ref="B60:C60"/>
    <mergeCell ref="D60:L60"/>
    <mergeCell ref="B55:C55"/>
    <mergeCell ref="D55:L55"/>
    <mergeCell ref="B56:C56"/>
    <mergeCell ref="D56:L56"/>
    <mergeCell ref="B57:C57"/>
    <mergeCell ref="D57:L57"/>
    <mergeCell ref="B52:C52"/>
    <mergeCell ref="D52:L52"/>
    <mergeCell ref="B53:C53"/>
    <mergeCell ref="D53:L53"/>
    <mergeCell ref="B54:C54"/>
    <mergeCell ref="D54:L54"/>
    <mergeCell ref="B50:C50"/>
    <mergeCell ref="D50:L50"/>
    <mergeCell ref="B51:C51"/>
    <mergeCell ref="D51:L51"/>
    <mergeCell ref="A2:L2"/>
    <mergeCell ref="A26:L26"/>
    <mergeCell ref="A12:C12"/>
    <mergeCell ref="D12:L12"/>
    <mergeCell ref="D22:L22"/>
    <mergeCell ref="A13:C13"/>
    <mergeCell ref="D13:L13"/>
    <mergeCell ref="D23:L23"/>
    <mergeCell ref="A10:C10"/>
    <mergeCell ref="D10:L10"/>
    <mergeCell ref="D20:L20"/>
    <mergeCell ref="A11:C11"/>
    <mergeCell ref="D11:L11"/>
    <mergeCell ref="D21:L21"/>
    <mergeCell ref="B4:K4"/>
    <mergeCell ref="A17:L17"/>
    <mergeCell ref="A18:L18"/>
    <mergeCell ref="A20:C20"/>
    <mergeCell ref="A8:L8"/>
    <mergeCell ref="A9:C9"/>
    <mergeCell ref="D9:L9"/>
    <mergeCell ref="D19:L19"/>
    <mergeCell ref="A19:C19"/>
    <mergeCell ref="B5:K5"/>
    <mergeCell ref="B44:C44"/>
    <mergeCell ref="B29:H29"/>
    <mergeCell ref="B30:H30"/>
    <mergeCell ref="A21:C21"/>
    <mergeCell ref="A22:C22"/>
    <mergeCell ref="I29:K29"/>
    <mergeCell ref="I30:K30"/>
    <mergeCell ref="B41:C41"/>
    <mergeCell ref="B42:C42"/>
    <mergeCell ref="B43:C43"/>
    <mergeCell ref="D41:L41"/>
    <mergeCell ref="D42:L42"/>
    <mergeCell ref="D43:L43"/>
    <mergeCell ref="D44:L44"/>
    <mergeCell ref="A23:C23"/>
    <mergeCell ref="D45:L45"/>
    <mergeCell ref="B48:C48"/>
    <mergeCell ref="B49:C49"/>
    <mergeCell ref="D48:L48"/>
    <mergeCell ref="D49:L49"/>
    <mergeCell ref="B45:C45"/>
    <mergeCell ref="B46:C46"/>
    <mergeCell ref="B47:C47"/>
    <mergeCell ref="D46:L46"/>
    <mergeCell ref="D47:L47"/>
  </mergeCells>
  <conditionalFormatting sqref="B32:K32">
    <cfRule type="expression" dxfId="2" priority="1">
      <formula>$I$30=191212</formula>
    </cfRule>
  </conditionalFormatting>
  <conditionalFormatting sqref="C33:D35">
    <cfRule type="expression" dxfId="1" priority="2">
      <formula>$I$30=191212</formula>
    </cfRule>
  </conditionalFormatting>
  <conditionalFormatting sqref="F33:F35">
    <cfRule type="expression" dxfId="0" priority="3">
      <formula>$I$30=191212</formula>
    </cfRule>
  </conditionalFormatting>
  <dataValidations count="1">
    <dataValidation type="list" allowBlank="1" showInputMessage="1" showErrorMessage="1" sqref="B30:H30" xr:uid="{D23EB472-4C1E-48D3-BABB-AAE1FE5F624F}">
      <formula1>$P$42:$P$96</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CE00A-A635-4D08-A771-C3C5FA79F59A}">
  <dimension ref="A1:BE61"/>
  <sheetViews>
    <sheetView topLeftCell="A13" zoomScaleNormal="100" workbookViewId="0">
      <selection activeCell="T16" sqref="T16:U16"/>
    </sheetView>
  </sheetViews>
  <sheetFormatPr defaultColWidth="9.140625" defaultRowHeight="15" x14ac:dyDescent="0.25"/>
  <cols>
    <col min="1" max="2" width="4.7109375" customWidth="1"/>
    <col min="3" max="3" width="4.140625" customWidth="1"/>
    <col min="4" max="4" width="4.7109375" customWidth="1"/>
    <col min="5" max="5" width="3.7109375" customWidth="1"/>
    <col min="6" max="6" width="5.5703125" customWidth="1"/>
    <col min="7" max="21" width="4.7109375" customWidth="1"/>
    <col min="24" max="24" width="12.140625" customWidth="1"/>
    <col min="25" max="25" width="19.28515625" customWidth="1"/>
    <col min="26" max="26" width="25.85546875" customWidth="1"/>
    <col min="27" max="27" width="19.28515625" customWidth="1"/>
    <col min="28" max="28" width="33.28515625" customWidth="1"/>
    <col min="29" max="29" width="49.42578125" customWidth="1"/>
    <col min="30" max="30" width="11.85546875" customWidth="1"/>
    <col min="31" max="31" width="11.28515625" customWidth="1"/>
    <col min="32" max="32" width="9.140625" customWidth="1"/>
    <col min="33" max="33" width="13.140625" customWidth="1"/>
    <col min="34" max="34" width="10.42578125" customWidth="1"/>
    <col min="35" max="35" width="14" customWidth="1"/>
    <col min="36" max="36" width="15.7109375" customWidth="1"/>
    <col min="37" max="37" width="16.28515625" customWidth="1"/>
    <col min="38" max="39" width="13.42578125" customWidth="1"/>
    <col min="40" max="40" width="13.140625" customWidth="1"/>
    <col min="41" max="41" width="19.140625" customWidth="1"/>
    <col min="42" max="42" width="20.140625" customWidth="1"/>
    <col min="43" max="43" width="17.85546875" customWidth="1"/>
    <col min="44" max="49" width="9.140625" customWidth="1"/>
  </cols>
  <sheetData>
    <row r="1" spans="1:34" ht="23.25" x14ac:dyDescent="0.35">
      <c r="A1" s="152" t="s">
        <v>0</v>
      </c>
      <c r="B1" s="152"/>
      <c r="C1" s="153"/>
      <c r="D1" s="153"/>
      <c r="E1" s="153"/>
      <c r="F1" s="153"/>
      <c r="G1" s="153"/>
      <c r="H1" s="153"/>
      <c r="I1" s="153"/>
      <c r="J1" s="153"/>
      <c r="K1" s="153"/>
      <c r="L1" s="153"/>
      <c r="M1" s="154"/>
      <c r="N1" s="154"/>
      <c r="O1" s="154"/>
      <c r="P1" s="154"/>
      <c r="Q1" s="154"/>
      <c r="R1" s="154"/>
      <c r="S1" s="154"/>
      <c r="T1" s="154"/>
      <c r="U1" s="154"/>
    </row>
    <row r="2" spans="1:34" x14ac:dyDescent="0.25">
      <c r="A2" s="151" t="s">
        <v>2</v>
      </c>
      <c r="B2" s="151"/>
      <c r="C2" s="151"/>
      <c r="D2" s="151"/>
      <c r="E2" s="151"/>
      <c r="F2" s="151"/>
      <c r="G2" s="151"/>
      <c r="H2" s="151"/>
      <c r="I2" s="151"/>
      <c r="J2" s="151"/>
      <c r="K2" s="151"/>
      <c r="L2" s="151"/>
      <c r="M2" s="60"/>
      <c r="N2" s="60"/>
      <c r="O2" s="60"/>
      <c r="P2" s="60"/>
      <c r="Q2" s="60"/>
      <c r="R2" s="60"/>
      <c r="S2" s="60"/>
      <c r="T2" s="60"/>
      <c r="U2" s="60"/>
    </row>
    <row r="3" spans="1:34" x14ac:dyDescent="0.25">
      <c r="A3" s="151" t="s">
        <v>1</v>
      </c>
      <c r="B3" s="151"/>
      <c r="C3" s="151"/>
      <c r="D3" s="151"/>
      <c r="E3" s="151"/>
      <c r="F3" s="151"/>
      <c r="G3" s="151"/>
      <c r="H3" s="151"/>
      <c r="I3" s="151"/>
      <c r="J3" s="151"/>
      <c r="K3" s="151"/>
      <c r="L3" s="151"/>
      <c r="M3" s="60"/>
      <c r="N3" s="60"/>
      <c r="O3" s="60"/>
      <c r="P3" s="60"/>
      <c r="Q3" s="60"/>
      <c r="R3" s="60"/>
      <c r="S3" s="60"/>
      <c r="T3" s="60"/>
      <c r="U3" s="60"/>
    </row>
    <row r="4" spans="1:34" ht="15.75" x14ac:dyDescent="0.25">
      <c r="A4" s="175" t="s">
        <v>72</v>
      </c>
      <c r="B4" s="60"/>
      <c r="C4" s="60"/>
      <c r="D4" s="60"/>
      <c r="E4" s="60"/>
      <c r="F4" s="60"/>
      <c r="G4" s="60"/>
      <c r="H4" s="60"/>
      <c r="I4" s="60"/>
      <c r="J4" s="60"/>
      <c r="K4" s="177" t="s">
        <v>71</v>
      </c>
      <c r="L4" s="178"/>
      <c r="M4" s="178"/>
      <c r="N4" s="178"/>
      <c r="O4" s="178"/>
      <c r="P4" s="178"/>
      <c r="Q4" s="178"/>
      <c r="R4" s="175" t="s">
        <v>70</v>
      </c>
      <c r="S4" s="176"/>
      <c r="T4" s="176"/>
      <c r="U4" s="176"/>
    </row>
    <row r="5" spans="1:34" ht="15.75" x14ac:dyDescent="0.25">
      <c r="A5" s="175" t="s">
        <v>74</v>
      </c>
      <c r="B5" s="60"/>
      <c r="C5" s="60"/>
      <c r="D5" s="60"/>
      <c r="E5" s="60"/>
      <c r="F5" s="60"/>
      <c r="G5" s="60"/>
      <c r="H5" s="60"/>
      <c r="I5" s="60"/>
      <c r="J5" s="60"/>
      <c r="K5" s="60"/>
      <c r="L5" s="60"/>
      <c r="M5" s="60"/>
      <c r="N5" s="60"/>
      <c r="O5" s="60"/>
      <c r="P5" s="60"/>
      <c r="Q5" s="60"/>
      <c r="R5" s="175" t="s">
        <v>73</v>
      </c>
      <c r="S5" s="176"/>
      <c r="T5" s="176"/>
      <c r="U5" s="176"/>
    </row>
    <row r="6" spans="1:34" ht="15.75" thickBot="1" x14ac:dyDescent="0.3">
      <c r="Z6" s="48"/>
    </row>
    <row r="7" spans="1:34" x14ac:dyDescent="0.25">
      <c r="A7" s="159" t="s">
        <v>3</v>
      </c>
      <c r="B7" s="160"/>
      <c r="C7" s="160"/>
      <c r="D7" s="160"/>
      <c r="E7" s="160"/>
      <c r="F7" s="160"/>
      <c r="G7" s="160"/>
      <c r="H7" s="160"/>
      <c r="I7" s="160"/>
      <c r="J7" s="160"/>
      <c r="K7" s="160"/>
      <c r="L7" s="160"/>
      <c r="M7" s="160" t="s">
        <v>9</v>
      </c>
      <c r="N7" s="160"/>
      <c r="O7" s="160"/>
      <c r="P7" s="160"/>
      <c r="Q7" s="160"/>
      <c r="R7" s="160"/>
      <c r="S7" s="160"/>
      <c r="T7" s="160"/>
      <c r="U7" s="161"/>
    </row>
    <row r="8" spans="1:34" x14ac:dyDescent="0.25">
      <c r="A8" s="162" t="s">
        <v>4</v>
      </c>
      <c r="B8" s="163"/>
      <c r="C8" s="163"/>
      <c r="D8" s="168" t="str">
        <f>'ZPO výpočet'!D8:L8</f>
        <v>xy</v>
      </c>
      <c r="E8" s="169"/>
      <c r="F8" s="169"/>
      <c r="G8" s="169"/>
      <c r="H8" s="169"/>
      <c r="I8" s="169"/>
      <c r="J8" s="169"/>
      <c r="K8" s="169"/>
      <c r="L8" s="170"/>
      <c r="M8" s="168" t="str">
        <f>'ZPO výpočet'!M8:U8</f>
        <v>xy</v>
      </c>
      <c r="N8" s="169"/>
      <c r="O8" s="169"/>
      <c r="P8" s="169"/>
      <c r="Q8" s="169"/>
      <c r="R8" s="169"/>
      <c r="S8" s="169"/>
      <c r="T8" s="169"/>
      <c r="U8" s="232"/>
    </row>
    <row r="9" spans="1:34" x14ac:dyDescent="0.25">
      <c r="A9" s="164" t="s">
        <v>5</v>
      </c>
      <c r="B9" s="165"/>
      <c r="C9" s="165"/>
      <c r="D9" s="171" t="str">
        <f>'ZPO výpočet'!D9:L9</f>
        <v>….</v>
      </c>
      <c r="E9" s="155"/>
      <c r="F9" s="155"/>
      <c r="G9" s="155"/>
      <c r="H9" s="155"/>
      <c r="I9" s="155"/>
      <c r="J9" s="155"/>
      <c r="K9" s="155"/>
      <c r="L9" s="172"/>
      <c r="M9" s="171" t="str">
        <f>'ZPO výpočet'!M9:U9</f>
        <v>….</v>
      </c>
      <c r="N9" s="155"/>
      <c r="O9" s="155"/>
      <c r="P9" s="155"/>
      <c r="Q9" s="155"/>
      <c r="R9" s="155"/>
      <c r="S9" s="155"/>
      <c r="T9" s="155"/>
      <c r="U9" s="156"/>
    </row>
    <row r="10" spans="1:34" x14ac:dyDescent="0.25">
      <c r="A10" s="164" t="s">
        <v>6</v>
      </c>
      <c r="B10" s="165"/>
      <c r="C10" s="165"/>
      <c r="D10" s="171" t="str">
        <f>'ZPO výpočet'!D10:L10</f>
        <v>….</v>
      </c>
      <c r="E10" s="155"/>
      <c r="F10" s="155"/>
      <c r="G10" s="155"/>
      <c r="H10" s="155"/>
      <c r="I10" s="155"/>
      <c r="J10" s="155"/>
      <c r="K10" s="155"/>
      <c r="L10" s="172"/>
      <c r="M10" s="171" t="str">
        <f>'ZPO výpočet'!M10:U10</f>
        <v>….</v>
      </c>
      <c r="N10" s="155"/>
      <c r="O10" s="155"/>
      <c r="P10" s="155"/>
      <c r="Q10" s="155"/>
      <c r="R10" s="155"/>
      <c r="S10" s="155"/>
      <c r="T10" s="155"/>
      <c r="U10" s="156"/>
    </row>
    <row r="11" spans="1:34" x14ac:dyDescent="0.25">
      <c r="A11" s="164" t="s">
        <v>7</v>
      </c>
      <c r="B11" s="165"/>
      <c r="C11" s="165"/>
      <c r="D11" s="171" t="str">
        <f>'ZPO výpočet'!D11:L11</f>
        <v>….</v>
      </c>
      <c r="E11" s="155"/>
      <c r="F11" s="155"/>
      <c r="G11" s="155"/>
      <c r="H11" s="155"/>
      <c r="I11" s="155"/>
      <c r="J11" s="155"/>
      <c r="K11" s="155"/>
      <c r="L11" s="172"/>
      <c r="M11" s="171" t="str">
        <f>'ZPO výpočet'!M11:U11</f>
        <v>….</v>
      </c>
      <c r="N11" s="155"/>
      <c r="O11" s="155"/>
      <c r="P11" s="155"/>
      <c r="Q11" s="155"/>
      <c r="R11" s="155"/>
      <c r="S11" s="155"/>
      <c r="T11" s="155"/>
      <c r="U11" s="156"/>
    </row>
    <row r="12" spans="1:34" ht="15.75" thickBot="1" x14ac:dyDescent="0.3">
      <c r="A12" s="166" t="s">
        <v>8</v>
      </c>
      <c r="B12" s="167"/>
      <c r="C12" s="167"/>
      <c r="D12" s="173" t="str">
        <f>'ZPO výpočet'!D12:L12</f>
        <v>….</v>
      </c>
      <c r="E12" s="157"/>
      <c r="F12" s="157"/>
      <c r="G12" s="157"/>
      <c r="H12" s="157"/>
      <c r="I12" s="157"/>
      <c r="J12" s="157"/>
      <c r="K12" s="157"/>
      <c r="L12" s="174"/>
      <c r="M12" s="173" t="str">
        <f>'ZPO výpočet'!M12:U12</f>
        <v>….</v>
      </c>
      <c r="N12" s="157"/>
      <c r="O12" s="157"/>
      <c r="P12" s="157"/>
      <c r="Q12" s="157"/>
      <c r="R12" s="157"/>
      <c r="S12" s="157"/>
      <c r="T12" s="157"/>
      <c r="U12" s="158"/>
    </row>
    <row r="13" spans="1:34" ht="3.75" customHeight="1" thickBot="1" x14ac:dyDescent="0.3"/>
    <row r="14" spans="1:34" ht="12" customHeight="1" x14ac:dyDescent="0.25">
      <c r="A14" s="4" t="s">
        <v>10</v>
      </c>
      <c r="B14" s="5"/>
      <c r="C14" s="6"/>
      <c r="D14" s="6"/>
      <c r="E14" s="6"/>
      <c r="F14" s="6"/>
      <c r="G14" s="6"/>
      <c r="H14" s="6"/>
      <c r="I14" s="6"/>
      <c r="J14" s="6"/>
      <c r="K14" s="6"/>
      <c r="L14" s="7" t="s">
        <v>11</v>
      </c>
      <c r="M14" s="6"/>
      <c r="N14" s="6"/>
      <c r="O14" s="6"/>
      <c r="P14" s="6"/>
      <c r="Q14" s="6"/>
      <c r="R14" s="6"/>
      <c r="S14" s="7" t="s">
        <v>36</v>
      </c>
      <c r="T14" s="5"/>
      <c r="U14" s="8"/>
      <c r="AH14" s="45"/>
    </row>
    <row r="15" spans="1:34" ht="31.5" customHeight="1" x14ac:dyDescent="0.5">
      <c r="A15" s="185" t="str">
        <f>'ZPO výpočet'!A15:K15</f>
        <v>Stavební materiály obsahující azbest</v>
      </c>
      <c r="B15" s="186"/>
      <c r="C15" s="186"/>
      <c r="D15" s="186"/>
      <c r="E15" s="186"/>
      <c r="F15" s="186"/>
      <c r="G15" s="186"/>
      <c r="H15" s="186"/>
      <c r="I15" s="186"/>
      <c r="J15" s="186"/>
      <c r="K15" s="186"/>
      <c r="L15" s="187">
        <f>'ZPO výpočet'!L15:R15</f>
        <v>170605</v>
      </c>
      <c r="M15" s="188"/>
      <c r="N15" s="188"/>
      <c r="O15" s="188"/>
      <c r="P15" s="188"/>
      <c r="Q15" s="188"/>
      <c r="R15" s="189"/>
      <c r="S15" s="236" t="str">
        <f>'ZPO výpočet'!S15:U15</f>
        <v>N</v>
      </c>
      <c r="T15" s="237"/>
      <c r="U15" s="238"/>
    </row>
    <row r="16" spans="1:34" ht="32.25" customHeight="1" x14ac:dyDescent="0.25">
      <c r="A16" s="192" t="s">
        <v>30</v>
      </c>
      <c r="B16" s="183"/>
      <c r="C16" s="183"/>
      <c r="D16" s="183"/>
      <c r="E16" s="183"/>
      <c r="F16" s="30" t="str">
        <f>'ZPO výpočet'!F16</f>
        <v>NE</v>
      </c>
      <c r="G16" s="182" t="s">
        <v>31</v>
      </c>
      <c r="H16" s="183"/>
      <c r="I16" s="183"/>
      <c r="J16" s="180" t="str">
        <f>'ZPO výpočet'!J16:K16</f>
        <v/>
      </c>
      <c r="K16" s="181"/>
      <c r="L16" s="182" t="s">
        <v>32</v>
      </c>
      <c r="M16" s="183"/>
      <c r="N16" s="183"/>
      <c r="O16" s="180" t="str">
        <f>'ZPO výpočet'!O16:P16</f>
        <v/>
      </c>
      <c r="P16" s="181"/>
      <c r="Q16" s="182" t="s">
        <v>33</v>
      </c>
      <c r="R16" s="183"/>
      <c r="S16" s="183"/>
      <c r="T16" s="180" t="str">
        <f>'ZPO výpočet'!T16:U16</f>
        <v/>
      </c>
      <c r="U16" s="184"/>
    </row>
    <row r="17" spans="1:57" x14ac:dyDescent="0.25">
      <c r="A17" s="147" t="s">
        <v>38</v>
      </c>
      <c r="B17" s="148"/>
      <c r="C17" s="148"/>
      <c r="D17" s="148"/>
      <c r="E17" s="148"/>
      <c r="F17" s="145" t="str">
        <f>'ZPO výpočet'!F17:G17</f>
        <v>HP7</v>
      </c>
      <c r="G17" s="145"/>
      <c r="H17" s="149" t="str">
        <f>IF('ZPO výpočet'!H17:I17=0," ",'ZPO výpočet'!H17:I17)</f>
        <v xml:space="preserve"> </v>
      </c>
      <c r="I17" s="150"/>
      <c r="J17" s="149" t="str">
        <f>IF('ZPO výpočet'!J17:K17=0," ",'ZPO výpočet'!J17:K17)</f>
        <v xml:space="preserve"> </v>
      </c>
      <c r="K17" s="150"/>
      <c r="L17" s="149" t="str">
        <f>IF('ZPO výpočet'!L17:M17=0," ",'ZPO výpočet'!L17:M17)</f>
        <v xml:space="preserve"> </v>
      </c>
      <c r="M17" s="150"/>
      <c r="N17" s="149" t="str">
        <f>IF('ZPO výpočet'!N17:O17=0," ",'ZPO výpočet'!N17:O17)</f>
        <v xml:space="preserve"> </v>
      </c>
      <c r="O17" s="150"/>
      <c r="P17" s="149" t="str">
        <f>IF('ZPO výpočet'!P17:Q17=0," ",'ZPO výpočet'!P17:Q17)</f>
        <v xml:space="preserve"> </v>
      </c>
      <c r="Q17" s="150"/>
      <c r="R17" s="149" t="str">
        <f>IF('ZPO výpočet'!R17:S17=0," ",'ZPO výpočet'!R17:S17)</f>
        <v xml:space="preserve"> </v>
      </c>
      <c r="S17" s="150"/>
      <c r="T17" s="149" t="str">
        <f>IF('ZPO výpočet'!T17:U17=0," ",'ZPO výpočet'!T17:U17)</f>
        <v xml:space="preserve"> </v>
      </c>
      <c r="U17" s="234"/>
    </row>
    <row r="18" spans="1:57" ht="13.5" customHeight="1" x14ac:dyDescent="0.25">
      <c r="A18" s="31" t="s">
        <v>39</v>
      </c>
      <c r="B18" s="32"/>
      <c r="C18" s="32"/>
      <c r="D18" s="32"/>
      <c r="E18" s="32"/>
      <c r="F18" s="33"/>
      <c r="G18" s="33"/>
      <c r="H18" s="33"/>
      <c r="I18" s="33"/>
      <c r="J18" s="33"/>
      <c r="K18" s="33"/>
      <c r="L18" s="33"/>
      <c r="M18" s="33"/>
      <c r="N18" s="33"/>
      <c r="O18" s="33"/>
      <c r="P18" s="33"/>
      <c r="Q18" s="33"/>
      <c r="R18" s="33"/>
      <c r="S18" s="33"/>
      <c r="T18" s="33"/>
      <c r="U18" s="34"/>
    </row>
    <row r="19" spans="1:57" ht="88.5" customHeight="1" x14ac:dyDescent="0.25">
      <c r="A19" s="116" t="str">
        <f>'ZPO výpočet'!A19:U19</f>
        <v>Odpad vzniká při stavbách, demolicích, rekonstrukcích, stavebních úpravách.</v>
      </c>
      <c r="B19" s="117"/>
      <c r="C19" s="117"/>
      <c r="D19" s="117"/>
      <c r="E19" s="117"/>
      <c r="F19" s="117"/>
      <c r="G19" s="117"/>
      <c r="H19" s="117" t="e">
        <f>INDEX($AB$26:$AN$54,$Z$25-25,1)</f>
        <v>#VALUE!</v>
      </c>
      <c r="I19" s="117"/>
      <c r="J19" s="117"/>
      <c r="K19" s="117"/>
      <c r="L19" s="117"/>
      <c r="M19" s="117"/>
      <c r="N19" s="117"/>
      <c r="O19" s="117" t="e">
        <f>INDEX($AB$26:$AN$54,$Z$25-25,1)</f>
        <v>#VALUE!</v>
      </c>
      <c r="P19" s="117"/>
      <c r="Q19" s="117"/>
      <c r="R19" s="117"/>
      <c r="S19" s="117"/>
      <c r="T19" s="117"/>
      <c r="U19" s="118"/>
    </row>
    <row r="20" spans="1:57" ht="12.75" customHeight="1" x14ac:dyDescent="0.25">
      <c r="A20" s="199" t="s">
        <v>43</v>
      </c>
      <c r="B20" s="200"/>
      <c r="C20" s="200"/>
      <c r="D20" s="141" t="s">
        <v>62</v>
      </c>
      <c r="E20" s="141"/>
      <c r="F20" s="141"/>
      <c r="G20" s="141" t="s">
        <v>63</v>
      </c>
      <c r="H20" s="141"/>
      <c r="I20" s="141"/>
      <c r="J20" s="141" t="s">
        <v>45</v>
      </c>
      <c r="K20" s="141"/>
      <c r="L20" s="141"/>
      <c r="M20" s="141" t="s">
        <v>56</v>
      </c>
      <c r="N20" s="141"/>
      <c r="O20" s="141"/>
      <c r="P20" s="141" t="s">
        <v>65</v>
      </c>
      <c r="Q20" s="141"/>
      <c r="R20" s="141"/>
      <c r="S20" s="141" t="s">
        <v>64</v>
      </c>
      <c r="T20" s="141"/>
      <c r="U20" s="198"/>
    </row>
    <row r="21" spans="1:57" ht="15" customHeight="1" x14ac:dyDescent="0.25">
      <c r="A21" s="201"/>
      <c r="B21" s="202"/>
      <c r="C21" s="202"/>
      <c r="D21" s="142" t="str">
        <f>'ZPO výpočet'!D21:F21</f>
        <v>pevné</v>
      </c>
      <c r="E21" s="143"/>
      <c r="F21" s="144"/>
      <c r="G21" s="142" t="str">
        <f>'ZPO výpočet'!G21:I21</f>
        <v>různorodá</v>
      </c>
      <c r="H21" s="143"/>
      <c r="I21" s="144"/>
      <c r="J21" s="142" t="str">
        <f>'ZPO výpočet'!J21:L21</f>
        <v>chemický</v>
      </c>
      <c r="K21" s="143"/>
      <c r="L21" s="144"/>
      <c r="M21" s="142" t="str">
        <f>'ZPO výpočet'!M21:O21</f>
        <v/>
      </c>
      <c r="N21" s="143"/>
      <c r="O21" s="144"/>
      <c r="P21" s="142" t="str">
        <f>'ZPO výpočet'!P21:R21</f>
        <v>Ne</v>
      </c>
      <c r="Q21" s="143"/>
      <c r="R21" s="144"/>
      <c r="S21" s="142" t="str">
        <f>'ZPO výpočet'!S21:U21</f>
        <v>heterogennní</v>
      </c>
      <c r="T21" s="143"/>
      <c r="U21" s="235"/>
    </row>
    <row r="22" spans="1:57" ht="12" customHeight="1" x14ac:dyDescent="0.25">
      <c r="A22" s="31" t="s">
        <v>68</v>
      </c>
      <c r="B22" s="35"/>
      <c r="C22" s="35"/>
      <c r="D22" s="35"/>
      <c r="E22" s="35"/>
      <c r="F22" s="33"/>
      <c r="G22" s="33"/>
      <c r="H22" s="33"/>
      <c r="I22" s="33"/>
      <c r="J22" s="33"/>
      <c r="K22" s="33"/>
      <c r="L22" s="33"/>
      <c r="M22" s="33"/>
      <c r="N22" s="33"/>
      <c r="O22" s="33"/>
      <c r="P22" s="33"/>
      <c r="Q22" s="33"/>
      <c r="R22" s="33"/>
      <c r="S22" s="33"/>
      <c r="T22" s="33"/>
      <c r="U22" s="34"/>
    </row>
    <row r="23" spans="1:57" ht="60.75" customHeight="1" x14ac:dyDescent="0.25">
      <c r="A23" s="116" t="str">
        <f>'ZPO výpočet'!A23:U23</f>
        <v>Vysoce heterogenní směs odpadů ze staveb, demolic, rekonstrukcí a stavebních úprav s obsahem azbestu - dále nevyužitelná směs izolačních materiálů s možnou příměsí zeminy, suti, cihel, betonu, obalů od stavebních materiálů  a jiných materiálů ze stavby.</v>
      </c>
      <c r="B23" s="117"/>
      <c r="C23" s="117"/>
      <c r="D23" s="117"/>
      <c r="E23" s="117"/>
      <c r="F23" s="117"/>
      <c r="G23" s="117"/>
      <c r="H23" s="117" t="e">
        <f>INDEX($AB$26:$AN$54,$Z$25-25,1)</f>
        <v>#VALUE!</v>
      </c>
      <c r="I23" s="117"/>
      <c r="J23" s="117"/>
      <c r="K23" s="117"/>
      <c r="L23" s="117"/>
      <c r="M23" s="117"/>
      <c r="N23" s="117"/>
      <c r="O23" s="117" t="e">
        <f>INDEX($AB$26:$AN$54,$Z$25-25,1)</f>
        <v>#VALUE!</v>
      </c>
      <c r="P23" s="117"/>
      <c r="Q23" s="117"/>
      <c r="R23" s="117"/>
      <c r="S23" s="117"/>
      <c r="T23" s="117"/>
      <c r="U23" s="118"/>
      <c r="AD23" s="19"/>
      <c r="AE23" s="19"/>
    </row>
    <row r="24" spans="1:57" ht="15" customHeight="1" x14ac:dyDescent="0.25">
      <c r="A24" s="119" t="s">
        <v>77</v>
      </c>
      <c r="B24" s="120"/>
      <c r="C24" s="120"/>
      <c r="D24" s="120"/>
      <c r="E24" s="120"/>
      <c r="F24" s="149" t="str">
        <f>'ZPO výpočet'!F24:U24</f>
        <v>nejsou stanoveny</v>
      </c>
      <c r="G24" s="233"/>
      <c r="H24" s="233"/>
      <c r="I24" s="233"/>
      <c r="J24" s="233"/>
      <c r="K24" s="233"/>
      <c r="L24" s="233"/>
      <c r="M24" s="233"/>
      <c r="N24" s="233"/>
      <c r="O24" s="233"/>
      <c r="P24" s="233"/>
      <c r="Q24" s="233"/>
      <c r="R24" s="233"/>
      <c r="S24" s="233"/>
      <c r="T24" s="233"/>
      <c r="U24" s="234"/>
    </row>
    <row r="25" spans="1:57" ht="29.25" customHeight="1" x14ac:dyDescent="0.25">
      <c r="A25" s="131" t="s">
        <v>75</v>
      </c>
      <c r="B25" s="132"/>
      <c r="C25" s="132"/>
      <c r="D25" s="132"/>
      <c r="E25" s="132"/>
      <c r="F25" s="132"/>
      <c r="G25" s="132"/>
      <c r="H25" s="132"/>
      <c r="I25" s="132"/>
      <c r="J25" s="132"/>
      <c r="K25" s="132"/>
      <c r="L25" s="132"/>
      <c r="M25" s="132"/>
      <c r="N25" s="132"/>
      <c r="O25" s="132"/>
      <c r="P25" s="124" t="s">
        <v>76</v>
      </c>
      <c r="Q25" s="125"/>
      <c r="R25" s="125"/>
      <c r="S25" s="125"/>
      <c r="T25" s="125"/>
      <c r="U25" s="126"/>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row>
    <row r="26" spans="1:57" ht="45.75" customHeight="1" x14ac:dyDescent="0.25">
      <c r="A26" s="139" t="s">
        <v>80</v>
      </c>
      <c r="B26" s="140"/>
      <c r="C26" s="140"/>
      <c r="D26" s="140"/>
      <c r="E26" s="140"/>
      <c r="F26" s="140"/>
      <c r="G26" s="140"/>
      <c r="H26" s="140"/>
      <c r="I26" s="140"/>
      <c r="J26" s="140"/>
      <c r="K26" s="140"/>
      <c r="L26" s="140"/>
      <c r="M26" s="140"/>
      <c r="N26" s="140"/>
      <c r="O26" s="140"/>
      <c r="P26" s="127" t="str">
        <f>'ZPO výpočet'!P26:Q26</f>
        <v>Odpad nelze dále upravit</v>
      </c>
      <c r="Q26" s="128"/>
      <c r="R26" s="128" t="str">
        <f>'ZPO výpočet'!R26:S26</f>
        <v>Odpad nelze dále využít</v>
      </c>
      <c r="S26" s="128"/>
      <c r="T26" s="129" t="str">
        <f>'ZPO výpočet'!T26:U26</f>
        <v/>
      </c>
      <c r="U26" s="130"/>
    </row>
    <row r="27" spans="1:57" ht="45.75" customHeight="1" x14ac:dyDescent="0.25">
      <c r="A27" s="135" t="s">
        <v>82</v>
      </c>
      <c r="B27" s="136"/>
      <c r="C27" s="136"/>
      <c r="D27" s="136"/>
      <c r="E27" s="136"/>
      <c r="F27" s="136"/>
      <c r="G27" s="134"/>
      <c r="H27" s="137" t="str">
        <f>'ZPO výpočet'!H27:U27</f>
        <v>Odpady z obsahem azbestu jsou ukládány v souladu s § 13 vyhlášky 273/2021 Sb. na vyhrazené místo s denním překrytím, nebo do krytého kontejneru, vždy zabalený v utěsněných obalech</v>
      </c>
      <c r="I27" s="137"/>
      <c r="J27" s="137"/>
      <c r="K27" s="137"/>
      <c r="L27" s="137"/>
      <c r="M27" s="137"/>
      <c r="N27" s="137"/>
      <c r="O27" s="137"/>
      <c r="P27" s="137"/>
      <c r="Q27" s="137"/>
      <c r="R27" s="137"/>
      <c r="S27" s="137"/>
      <c r="T27" s="137"/>
      <c r="U27" s="138"/>
    </row>
    <row r="28" spans="1:57" ht="16.350000000000001" customHeight="1" x14ac:dyDescent="0.25">
      <c r="A28" s="133" t="s">
        <v>91</v>
      </c>
      <c r="B28" s="134"/>
      <c r="C28" s="134"/>
      <c r="D28" s="134"/>
      <c r="E28" s="134"/>
      <c r="F28" s="134"/>
      <c r="G28" s="134"/>
      <c r="H28" s="108" t="str">
        <f>'ZPO výpočet'!H28:I28</f>
        <v>&lt; 6,5</v>
      </c>
      <c r="I28" s="108"/>
      <c r="J28" s="109" t="str">
        <f>'ZPO výpočet'!J28:U28</f>
        <v>upřesnění: předpoklad nízká výhřevnost dle složení odpadu</v>
      </c>
      <c r="K28" s="109"/>
      <c r="L28" s="109"/>
      <c r="M28" s="109"/>
      <c r="N28" s="109"/>
      <c r="O28" s="109"/>
      <c r="P28" s="109"/>
      <c r="Q28" s="109"/>
      <c r="R28" s="109"/>
      <c r="S28" s="109"/>
      <c r="T28" s="109"/>
      <c r="U28" s="110"/>
    </row>
    <row r="29" spans="1:57" ht="16.350000000000001" customHeight="1" x14ac:dyDescent="0.25">
      <c r="A29" s="82" t="s">
        <v>95</v>
      </c>
      <c r="B29" s="83"/>
      <c r="C29" s="83"/>
      <c r="D29" s="83"/>
      <c r="E29" s="83"/>
      <c r="F29" s="83"/>
      <c r="G29" s="83"/>
      <c r="H29" s="108" t="str">
        <f>'ZPO výpočet'!H29:I29</f>
        <v>&lt; 10</v>
      </c>
      <c r="I29" s="108"/>
      <c r="J29" s="109" t="str">
        <f>'ZPO výpočet'!J29:U29</f>
        <v>upřesnění: stanoveno úsudkem, odpad obsahuje minimální biologickou složku</v>
      </c>
      <c r="K29" s="109"/>
      <c r="L29" s="109"/>
      <c r="M29" s="109"/>
      <c r="N29" s="109"/>
      <c r="O29" s="109"/>
      <c r="P29" s="109"/>
      <c r="Q29" s="109"/>
      <c r="R29" s="109"/>
      <c r="S29" s="109"/>
      <c r="T29" s="109"/>
      <c r="U29" s="110"/>
    </row>
    <row r="30" spans="1:57" ht="42" customHeight="1" x14ac:dyDescent="0.25">
      <c r="A30" s="82" t="s">
        <v>85</v>
      </c>
      <c r="B30" s="83"/>
      <c r="C30" s="83"/>
      <c r="D30" s="83"/>
      <c r="E30" s="83"/>
      <c r="F30" s="83"/>
      <c r="G30" s="83"/>
      <c r="H30" s="111" t="str">
        <f>'ZPO výpočet'!H30:U30</f>
        <v>Bez úpravy, jde o odpad, kde se provádí separace tříděním v místě vzniku. Pouze vytřídění nebezpečných a/nebo využitelných složek</v>
      </c>
      <c r="I30" s="112"/>
      <c r="J30" s="112"/>
      <c r="K30" s="112"/>
      <c r="L30" s="112"/>
      <c r="M30" s="112"/>
      <c r="N30" s="112"/>
      <c r="O30" s="112"/>
      <c r="P30" s="112"/>
      <c r="Q30" s="112"/>
      <c r="R30" s="112"/>
      <c r="S30" s="112"/>
      <c r="T30" s="112"/>
      <c r="U30" s="113"/>
    </row>
    <row r="31" spans="1:57" ht="53.25" customHeight="1" x14ac:dyDescent="0.25">
      <c r="A31" s="82" t="s">
        <v>86</v>
      </c>
      <c r="B31" s="83"/>
      <c r="C31" s="83"/>
      <c r="D31" s="83"/>
      <c r="E31" s="83"/>
      <c r="F31" s="83"/>
      <c r="G31" s="83"/>
      <c r="H31" s="114" t="str">
        <f>'ZPO výpočet'!H31:L31</f>
        <v>Prakticky s ohledem na současný a vědecký pokrok nelze tento odpad materiálově recyklovat</v>
      </c>
      <c r="I31" s="112"/>
      <c r="J31" s="112"/>
      <c r="K31" s="112"/>
      <c r="L31" s="115"/>
      <c r="M31" s="114" t="str">
        <f>'ZPO výpočet'!M31:Q31</f>
        <v>Úpravou nelze dosáhnout snížení objemu odpadu nebo snížení nebo odstranění nebezpečných vlastností</v>
      </c>
      <c r="N31" s="112"/>
      <c r="O31" s="112"/>
      <c r="P31" s="112"/>
      <c r="Q31" s="115"/>
      <c r="R31" s="114" t="str">
        <f>'ZPO výpočet'!R31:U31</f>
        <v>Z odpadu již byly v místě jeho vzniku vytříděny využitelné či nebezpečné složky</v>
      </c>
      <c r="S31" s="112"/>
      <c r="T31" s="112"/>
      <c r="U31" s="113"/>
    </row>
    <row r="32" spans="1:57" ht="29.25" customHeight="1" x14ac:dyDescent="0.25">
      <c r="A32" s="102" t="s">
        <v>81</v>
      </c>
      <c r="B32" s="103"/>
      <c r="C32" s="103"/>
      <c r="D32" s="103"/>
      <c r="E32" s="103"/>
      <c r="F32" s="103"/>
      <c r="G32" s="103"/>
      <c r="H32" s="103"/>
      <c r="I32" s="103"/>
      <c r="J32" s="103"/>
      <c r="K32" s="103"/>
      <c r="L32" s="103"/>
      <c r="M32" s="103"/>
      <c r="N32" s="103"/>
      <c r="O32" s="103"/>
      <c r="P32" s="103"/>
      <c r="Q32" s="103"/>
      <c r="R32" s="103"/>
      <c r="S32" s="103"/>
      <c r="T32" s="103"/>
      <c r="U32" s="104"/>
    </row>
    <row r="33" spans="1:21" ht="345.75" customHeight="1" thickBot="1" x14ac:dyDescent="0.3">
      <c r="A33" s="105" t="str">
        <f>'ZPO výpočet'!A33:U33</f>
        <v xml:space="preserve">Heterogenní dále nevyužitelná směs stavebních a demoličních odpadů - jedná se o krytinu, šablony eternitu a materiál ze staveb s obsahem azbestu vzniklý při rekonstrukci, stav. úprav a demolic s obsahem azbestu. Vzhledem k povaze odpadu, který je tvořen velmi nesourodou směsí nejrůznějších typů materiálů je prakticky nemožné odebrat reprezentativní vzorek, který by svými vlastnostmi odpovídal vlastnostem vzorkovaného celku. Na základě provedeného úsudku lze deklarovat, že odpad splňuje podmínky pro přijetí na skládce kategorie S-O03 v souladu s platnou legislativou. Upozornění na nakládání s odpadem s obsahem azbestu, nutné dodržet podmínky provozovatele skládky viz. podrobné info na webu TS. Nebezpečné vlastnosti -ekotoxicita, dráždivost, karcinogenita, schopnost uvolňovat nebezpečné látky do životního prostředí při odstraňování. </v>
      </c>
      <c r="B33" s="106"/>
      <c r="C33" s="106"/>
      <c r="D33" s="106"/>
      <c r="E33" s="106"/>
      <c r="F33" s="106"/>
      <c r="G33" s="106"/>
      <c r="H33" s="106"/>
      <c r="I33" s="106"/>
      <c r="J33" s="106"/>
      <c r="K33" s="106"/>
      <c r="L33" s="106"/>
      <c r="M33" s="106"/>
      <c r="N33" s="106"/>
      <c r="O33" s="106"/>
      <c r="P33" s="106"/>
      <c r="Q33" s="106"/>
      <c r="R33" s="106"/>
      <c r="S33" s="106"/>
      <c r="T33" s="106"/>
      <c r="U33" s="107"/>
    </row>
    <row r="34" spans="1:21" ht="3" customHeight="1" thickBot="1" x14ac:dyDescent="0.3">
      <c r="A34" s="1"/>
      <c r="B34" s="2"/>
      <c r="C34" s="2"/>
      <c r="D34" s="2"/>
      <c r="E34" s="2"/>
      <c r="F34" s="2"/>
      <c r="G34" s="2"/>
      <c r="H34" s="2"/>
      <c r="I34" s="2"/>
      <c r="J34" s="2"/>
      <c r="K34" s="2"/>
      <c r="L34" s="2"/>
      <c r="M34" s="2"/>
      <c r="N34" s="2"/>
      <c r="O34" s="2"/>
      <c r="P34" s="2"/>
      <c r="Q34" s="2"/>
      <c r="R34" s="2"/>
      <c r="S34" s="2"/>
      <c r="T34" s="2"/>
      <c r="U34" s="3"/>
    </row>
    <row r="35" spans="1:21" ht="31.5" customHeight="1" x14ac:dyDescent="0.25">
      <c r="A35" s="93" t="s">
        <v>98</v>
      </c>
      <c r="B35" s="94"/>
      <c r="C35" s="94"/>
      <c r="D35" s="94"/>
      <c r="E35" s="94"/>
      <c r="F35" s="94"/>
      <c r="G35" s="94"/>
      <c r="H35" s="94"/>
      <c r="I35" s="94"/>
      <c r="J35" s="94"/>
      <c r="K35" s="94"/>
      <c r="L35" s="94"/>
      <c r="M35" s="94"/>
      <c r="N35" s="94"/>
      <c r="O35" s="94"/>
      <c r="P35" s="94"/>
      <c r="Q35" s="94"/>
      <c r="R35" s="94"/>
      <c r="S35" s="94"/>
      <c r="T35" s="94"/>
      <c r="U35" s="95"/>
    </row>
    <row r="36" spans="1:21" ht="30.75" customHeight="1" x14ac:dyDescent="0.25">
      <c r="A36" s="96" t="s">
        <v>100</v>
      </c>
      <c r="B36" s="97"/>
      <c r="C36" s="97"/>
      <c r="D36" s="97"/>
      <c r="E36" s="97"/>
      <c r="F36" s="97"/>
      <c r="G36" s="97"/>
      <c r="H36" s="97"/>
      <c r="I36" s="97"/>
      <c r="J36" s="97"/>
      <c r="K36" s="97"/>
      <c r="L36" s="97"/>
      <c r="M36" s="97"/>
      <c r="N36" s="97"/>
      <c r="O36" s="97"/>
      <c r="P36" s="97"/>
      <c r="Q36" s="97"/>
      <c r="R36" s="97"/>
      <c r="S36" s="97"/>
      <c r="T36" s="97"/>
      <c r="U36" s="98"/>
    </row>
    <row r="37" spans="1:21" ht="29.25" customHeight="1" x14ac:dyDescent="0.25">
      <c r="A37" s="96" t="s">
        <v>99</v>
      </c>
      <c r="B37" s="97"/>
      <c r="C37" s="97"/>
      <c r="D37" s="97"/>
      <c r="E37" s="97"/>
      <c r="F37" s="97"/>
      <c r="G37" s="97"/>
      <c r="H37" s="97"/>
      <c r="I37" s="97"/>
      <c r="J37" s="97"/>
      <c r="K37" s="97"/>
      <c r="L37" s="97"/>
      <c r="M37" s="97"/>
      <c r="N37" s="97"/>
      <c r="O37" s="97"/>
      <c r="P37" s="97"/>
      <c r="Q37" s="97"/>
      <c r="R37" s="97"/>
      <c r="S37" s="97"/>
      <c r="T37" s="97"/>
      <c r="U37" s="98"/>
    </row>
    <row r="38" spans="1:21" ht="78.75" customHeight="1" x14ac:dyDescent="0.25">
      <c r="A38" s="96" t="s">
        <v>101</v>
      </c>
      <c r="B38" s="97"/>
      <c r="C38" s="97"/>
      <c r="D38" s="97"/>
      <c r="E38" s="97"/>
      <c r="F38" s="97"/>
      <c r="G38" s="97"/>
      <c r="H38" s="97"/>
      <c r="I38" s="97"/>
      <c r="J38" s="97"/>
      <c r="K38" s="97"/>
      <c r="L38" s="97"/>
      <c r="M38" s="97"/>
      <c r="N38" s="97"/>
      <c r="O38" s="97"/>
      <c r="P38" s="97"/>
      <c r="Q38" s="97"/>
      <c r="R38" s="97"/>
      <c r="S38" s="97"/>
      <c r="T38" s="97"/>
      <c r="U38" s="98"/>
    </row>
    <row r="39" spans="1:21" ht="29.25" customHeight="1" x14ac:dyDescent="0.25">
      <c r="A39" s="96" t="s">
        <v>102</v>
      </c>
      <c r="B39" s="97"/>
      <c r="C39" s="97"/>
      <c r="D39" s="97"/>
      <c r="E39" s="97"/>
      <c r="F39" s="97"/>
      <c r="G39" s="97"/>
      <c r="H39" s="97"/>
      <c r="I39" s="97"/>
      <c r="J39" s="97"/>
      <c r="K39" s="97"/>
      <c r="L39" s="97"/>
      <c r="M39" s="97"/>
      <c r="N39" s="97"/>
      <c r="O39" s="97"/>
      <c r="P39" s="97"/>
      <c r="Q39" s="97"/>
      <c r="R39" s="97"/>
      <c r="S39" s="97"/>
      <c r="T39" s="97"/>
      <c r="U39" s="98"/>
    </row>
    <row r="40" spans="1:21" ht="60" customHeight="1" thickBot="1" x14ac:dyDescent="0.3">
      <c r="A40" s="99" t="s">
        <v>109</v>
      </c>
      <c r="B40" s="100"/>
      <c r="C40" s="100"/>
      <c r="D40" s="100"/>
      <c r="E40" s="100"/>
      <c r="F40" s="100"/>
      <c r="G40" s="100"/>
      <c r="H40" s="100"/>
      <c r="I40" s="100"/>
      <c r="J40" s="100"/>
      <c r="K40" s="100"/>
      <c r="L40" s="100"/>
      <c r="M40" s="100"/>
      <c r="N40" s="100"/>
      <c r="O40" s="100"/>
      <c r="P40" s="100"/>
      <c r="Q40" s="100"/>
      <c r="R40" s="100"/>
      <c r="S40" s="100"/>
      <c r="T40" s="100"/>
      <c r="U40" s="101"/>
    </row>
    <row r="41" spans="1:21" ht="5.25" customHeight="1" thickBot="1" x14ac:dyDescent="0.3"/>
    <row r="42" spans="1:21" ht="15.75" x14ac:dyDescent="0.25">
      <c r="A42" s="87" t="s">
        <v>103</v>
      </c>
      <c r="B42" s="88"/>
      <c r="C42" s="88"/>
      <c r="D42" s="88"/>
      <c r="E42" s="88"/>
      <c r="F42" s="88"/>
      <c r="G42" s="89"/>
      <c r="H42" s="87" t="s">
        <v>104</v>
      </c>
      <c r="I42" s="88"/>
      <c r="J42" s="88"/>
      <c r="K42" s="88"/>
      <c r="L42" s="88"/>
      <c r="M42" s="88"/>
      <c r="N42" s="89"/>
      <c r="O42" s="87" t="s">
        <v>105</v>
      </c>
      <c r="P42" s="88"/>
      <c r="Q42" s="88"/>
      <c r="R42" s="88"/>
      <c r="S42" s="88"/>
      <c r="T42" s="88"/>
      <c r="U42" s="89"/>
    </row>
    <row r="43" spans="1:21" x14ac:dyDescent="0.25">
      <c r="A43" s="90" t="s">
        <v>106</v>
      </c>
      <c r="B43" s="91"/>
      <c r="C43" s="91"/>
      <c r="D43" s="91"/>
      <c r="E43" s="91"/>
      <c r="F43" s="91"/>
      <c r="G43" s="92"/>
      <c r="H43" s="90" t="s">
        <v>106</v>
      </c>
      <c r="I43" s="91"/>
      <c r="J43" s="91"/>
      <c r="K43" s="91"/>
      <c r="L43" s="91"/>
      <c r="M43" s="91"/>
      <c r="N43" s="92"/>
      <c r="O43" s="90" t="s">
        <v>106</v>
      </c>
      <c r="P43" s="91"/>
      <c r="Q43" s="91"/>
      <c r="R43" s="91"/>
      <c r="S43" s="91"/>
      <c r="T43" s="91"/>
      <c r="U43" s="92"/>
    </row>
    <row r="44" spans="1:21" x14ac:dyDescent="0.25">
      <c r="A44" s="20"/>
      <c r="B44" s="80"/>
      <c r="C44" s="80"/>
      <c r="D44" s="80"/>
      <c r="E44" s="80"/>
      <c r="F44" s="80"/>
      <c r="G44" s="81"/>
      <c r="H44" s="20"/>
      <c r="I44" s="80"/>
      <c r="J44" s="80"/>
      <c r="K44" s="80"/>
      <c r="L44" s="80"/>
      <c r="M44" s="80"/>
      <c r="N44" s="81"/>
      <c r="O44" s="20"/>
      <c r="P44" s="80" t="s">
        <v>270</v>
      </c>
      <c r="Q44" s="80"/>
      <c r="R44" s="80"/>
      <c r="S44" s="80"/>
      <c r="T44" s="80"/>
      <c r="U44" s="81"/>
    </row>
    <row r="45" spans="1:21" x14ac:dyDescent="0.25">
      <c r="A45" s="20"/>
      <c r="B45" s="80"/>
      <c r="C45" s="80"/>
      <c r="D45" s="80"/>
      <c r="E45" s="80"/>
      <c r="F45" s="80"/>
      <c r="G45" s="81"/>
      <c r="H45" s="20"/>
      <c r="I45" s="80"/>
      <c r="J45" s="80"/>
      <c r="K45" s="80"/>
      <c r="L45" s="80"/>
      <c r="M45" s="80"/>
      <c r="N45" s="81"/>
      <c r="O45" s="20"/>
      <c r="P45" s="80" t="s">
        <v>120</v>
      </c>
      <c r="Q45" s="80"/>
      <c r="R45" s="80"/>
      <c r="S45" s="80"/>
      <c r="T45" s="80"/>
      <c r="U45" s="81"/>
    </row>
    <row r="46" spans="1:21" x14ac:dyDescent="0.25">
      <c r="A46" s="20"/>
      <c r="B46" s="80"/>
      <c r="C46" s="80"/>
      <c r="D46" s="80"/>
      <c r="E46" s="80"/>
      <c r="F46" s="80"/>
      <c r="G46" s="81"/>
      <c r="H46" s="20"/>
      <c r="I46" s="80"/>
      <c r="J46" s="80"/>
      <c r="K46" s="80"/>
      <c r="L46" s="80"/>
      <c r="M46" s="80"/>
      <c r="N46" s="81"/>
      <c r="O46" s="20"/>
      <c r="P46" s="80" t="s">
        <v>121</v>
      </c>
      <c r="Q46" s="80"/>
      <c r="R46" s="80"/>
      <c r="S46" s="80"/>
      <c r="T46" s="80"/>
      <c r="U46" s="81"/>
    </row>
    <row r="47" spans="1:21" x14ac:dyDescent="0.25">
      <c r="A47" s="21"/>
      <c r="B47" s="80"/>
      <c r="C47" s="80"/>
      <c r="D47" s="80"/>
      <c r="E47" s="80"/>
      <c r="F47" s="80"/>
      <c r="G47" s="81"/>
      <c r="H47" s="21"/>
      <c r="I47" s="80"/>
      <c r="J47" s="80"/>
      <c r="K47" s="80"/>
      <c r="L47" s="80"/>
      <c r="M47" s="80"/>
      <c r="N47" s="81"/>
      <c r="O47" s="21"/>
      <c r="P47" s="80" t="s">
        <v>122</v>
      </c>
      <c r="Q47" s="80"/>
      <c r="R47" s="80"/>
      <c r="S47" s="80"/>
      <c r="T47" s="80"/>
      <c r="U47" s="81"/>
    </row>
    <row r="48" spans="1:21" ht="17.25" customHeight="1" thickBot="1" x14ac:dyDescent="0.3">
      <c r="A48" s="84" t="s">
        <v>108</v>
      </c>
      <c r="B48" s="85"/>
      <c r="C48" s="85"/>
      <c r="D48" s="85"/>
      <c r="E48" s="85"/>
      <c r="F48" s="85"/>
      <c r="G48" s="86"/>
      <c r="H48" s="84" t="s">
        <v>108</v>
      </c>
      <c r="I48" s="85"/>
      <c r="J48" s="85"/>
      <c r="K48" s="85"/>
      <c r="L48" s="85"/>
      <c r="M48" s="85"/>
      <c r="N48" s="86"/>
      <c r="O48" s="84" t="s">
        <v>107</v>
      </c>
      <c r="P48" s="85"/>
      <c r="Q48" s="85"/>
      <c r="R48" s="85"/>
      <c r="S48" s="85"/>
      <c r="T48" s="85"/>
      <c r="U48" s="86"/>
    </row>
    <row r="55" spans="13:17" ht="27" customHeight="1" x14ac:dyDescent="0.25">
      <c r="M55" s="22"/>
      <c r="N55" s="22"/>
      <c r="P55" s="22"/>
      <c r="Q55" s="22"/>
    </row>
    <row r="56" spans="13:17" x14ac:dyDescent="0.25">
      <c r="M56" s="22"/>
      <c r="N56" s="22"/>
      <c r="P56" s="22"/>
      <c r="Q56" s="22"/>
    </row>
    <row r="57" spans="13:17" x14ac:dyDescent="0.25">
      <c r="M57" s="22"/>
      <c r="N57" s="22"/>
      <c r="P57" s="22"/>
      <c r="Q57" s="22"/>
    </row>
    <row r="58" spans="13:17" x14ac:dyDescent="0.25">
      <c r="M58" s="22"/>
      <c r="N58" s="22"/>
      <c r="P58" s="22"/>
      <c r="Q58" s="22"/>
    </row>
    <row r="59" spans="13:17" x14ac:dyDescent="0.25">
      <c r="M59" s="22"/>
      <c r="N59" s="22"/>
      <c r="P59" s="22"/>
      <c r="Q59" s="22"/>
    </row>
    <row r="60" spans="13:17" x14ac:dyDescent="0.25">
      <c r="M60" s="22"/>
      <c r="N60" s="22"/>
      <c r="P60" s="22"/>
      <c r="Q60" s="22"/>
    </row>
    <row r="61" spans="13:17" x14ac:dyDescent="0.25">
      <c r="M61" s="22"/>
      <c r="N61" s="22"/>
      <c r="P61" s="22"/>
      <c r="Q61" s="22"/>
    </row>
  </sheetData>
  <sheetProtection algorithmName="SHA-512" hashValue="URNeNfoNCkQRIXtZuGJnpbBGGvEayxo7KOlSUt6c0FCGvSCFVesgMfQwNgXM/Dqbqldob7qiup44d1ZWaAN0JA==" saltValue="79UE4Fq7jEBxjnmwvnR2DQ==" spinCount="100000" sheet="1" objects="1" scenarios="1"/>
  <mergeCells count="110">
    <mergeCell ref="A5:Q5"/>
    <mergeCell ref="R5:U5"/>
    <mergeCell ref="A7:L7"/>
    <mergeCell ref="M7:U7"/>
    <mergeCell ref="A8:C8"/>
    <mergeCell ref="D8:L8"/>
    <mergeCell ref="M8:U8"/>
    <mergeCell ref="A1:U1"/>
    <mergeCell ref="A2:U2"/>
    <mergeCell ref="A3:U3"/>
    <mergeCell ref="A4:J4"/>
    <mergeCell ref="K4:Q4"/>
    <mergeCell ref="R4:U4"/>
    <mergeCell ref="A11:C11"/>
    <mergeCell ref="D11:L11"/>
    <mergeCell ref="M11:U11"/>
    <mergeCell ref="A12:C12"/>
    <mergeCell ref="D12:L12"/>
    <mergeCell ref="M12:U12"/>
    <mergeCell ref="A9:C9"/>
    <mergeCell ref="D9:L9"/>
    <mergeCell ref="M9:U9"/>
    <mergeCell ref="A10:C10"/>
    <mergeCell ref="D10:L10"/>
    <mergeCell ref="M10:U10"/>
    <mergeCell ref="A15:K15"/>
    <mergeCell ref="L15:R15"/>
    <mergeCell ref="S15:U15"/>
    <mergeCell ref="A16:E16"/>
    <mergeCell ref="G16:I16"/>
    <mergeCell ref="J16:K16"/>
    <mergeCell ref="L16:N16"/>
    <mergeCell ref="O16:P16"/>
    <mergeCell ref="Q16:S16"/>
    <mergeCell ref="T16:U16"/>
    <mergeCell ref="S20:U20"/>
    <mergeCell ref="D21:F21"/>
    <mergeCell ref="G21:I21"/>
    <mergeCell ref="J21:L21"/>
    <mergeCell ref="M21:O21"/>
    <mergeCell ref="P21:R21"/>
    <mergeCell ref="S21:U21"/>
    <mergeCell ref="P17:Q17"/>
    <mergeCell ref="R17:S17"/>
    <mergeCell ref="T17:U17"/>
    <mergeCell ref="A19:U19"/>
    <mergeCell ref="A20:C21"/>
    <mergeCell ref="D20:F20"/>
    <mergeCell ref="G20:I20"/>
    <mergeCell ref="J20:L20"/>
    <mergeCell ref="M20:O20"/>
    <mergeCell ref="P20:R20"/>
    <mergeCell ref="A17:E17"/>
    <mergeCell ref="F17:G17"/>
    <mergeCell ref="H17:I17"/>
    <mergeCell ref="J17:K17"/>
    <mergeCell ref="L17:M17"/>
    <mergeCell ref="N17:O17"/>
    <mergeCell ref="A27:G27"/>
    <mergeCell ref="H27:U27"/>
    <mergeCell ref="A28:G28"/>
    <mergeCell ref="H28:I28"/>
    <mergeCell ref="J28:U28"/>
    <mergeCell ref="A29:G29"/>
    <mergeCell ref="H29:I29"/>
    <mergeCell ref="J29:U29"/>
    <mergeCell ref="A23:U23"/>
    <mergeCell ref="A24:E24"/>
    <mergeCell ref="F24:U24"/>
    <mergeCell ref="A25:O25"/>
    <mergeCell ref="P25:U25"/>
    <mergeCell ref="A26:O26"/>
    <mergeCell ref="P26:Q26"/>
    <mergeCell ref="R26:S26"/>
    <mergeCell ref="T26:U26"/>
    <mergeCell ref="A32:U32"/>
    <mergeCell ref="A33:U33"/>
    <mergeCell ref="A35:U35"/>
    <mergeCell ref="A36:U36"/>
    <mergeCell ref="A37:U37"/>
    <mergeCell ref="A38:U38"/>
    <mergeCell ref="A30:G30"/>
    <mergeCell ref="H30:U30"/>
    <mergeCell ref="A31:G31"/>
    <mergeCell ref="H31:L31"/>
    <mergeCell ref="M31:Q31"/>
    <mergeCell ref="R31:U31"/>
    <mergeCell ref="B44:G44"/>
    <mergeCell ref="I44:N44"/>
    <mergeCell ref="P44:U44"/>
    <mergeCell ref="B45:G45"/>
    <mergeCell ref="I45:N45"/>
    <mergeCell ref="P45:U45"/>
    <mergeCell ref="A39:U39"/>
    <mergeCell ref="A40:U40"/>
    <mergeCell ref="A42:G42"/>
    <mergeCell ref="H42:N42"/>
    <mergeCell ref="O42:U42"/>
    <mergeCell ref="A43:G43"/>
    <mergeCell ref="H43:N43"/>
    <mergeCell ref="O43:U43"/>
    <mergeCell ref="A48:G48"/>
    <mergeCell ref="H48:N48"/>
    <mergeCell ref="O48:U48"/>
    <mergeCell ref="B46:G46"/>
    <mergeCell ref="I46:N46"/>
    <mergeCell ref="P46:U46"/>
    <mergeCell ref="B47:G47"/>
    <mergeCell ref="I47:N47"/>
    <mergeCell ref="P47:U47"/>
  </mergeCells>
  <dataValidations count="5">
    <dataValidation type="list" allowBlank="1" showInputMessage="1" sqref="H31 M31 R31:U31" xr:uid="{BCE71976-7C73-4BE5-A558-9924906AB70F}">
      <formula1>$AH$12:$AH$18</formula1>
    </dataValidation>
    <dataValidation type="list" allowBlank="1" showInputMessage="1" sqref="H29:I29" xr:uid="{A672A69E-7929-464F-A9A5-6602D49353DF}">
      <formula1>$Z$16:$Z$18</formula1>
    </dataValidation>
    <dataValidation type="list" allowBlank="1" showInputMessage="1" sqref="H28:I28" xr:uid="{6F364664-C286-4FE7-AA06-F22AB8C8AF4D}">
      <formula1>$Y$16:$Y$18</formula1>
    </dataValidation>
    <dataValidation type="list" allowBlank="1" showInputMessage="1" sqref="H27:U27" xr:uid="{4A7BE9B4-4D68-4774-A9E7-4699E499879A}">
      <formula1>$AH$6:$AH$11</formula1>
    </dataValidation>
    <dataValidation type="list" allowBlank="1" showInputMessage="1" sqref="D21:U21" xr:uid="{75C6D5ED-CA6E-47B7-9A96-AD5A701EE88D}">
      <formula1>$Y$7:$Y$9</formula1>
    </dataValidation>
  </dataValidations>
  <pageMargins left="0.25" right="0.25" top="0.75" bottom="0.75" header="0.3" footer="0.3"/>
  <pageSetup paperSize="9" orientation="portrait" r:id="rId1"/>
  <headerFooter>
    <oddHeader>&amp;C&amp;G</oddHead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3084A-EE91-4B15-91F7-D24C6ACCAEBD}">
  <dimension ref="A1:BH123"/>
  <sheetViews>
    <sheetView zoomScaleNormal="100" workbookViewId="0">
      <selection activeCell="R5" sqref="R5:U5"/>
    </sheetView>
  </sheetViews>
  <sheetFormatPr defaultColWidth="9.140625" defaultRowHeight="15" x14ac:dyDescent="0.25"/>
  <cols>
    <col min="1" max="2" width="4.7109375" customWidth="1"/>
    <col min="3" max="3" width="4.140625" customWidth="1"/>
    <col min="4" max="4" width="4.7109375" customWidth="1"/>
    <col min="5" max="5" width="3.7109375" customWidth="1"/>
    <col min="6" max="6" width="5.5703125" customWidth="1"/>
    <col min="7" max="21" width="4.7109375" customWidth="1"/>
    <col min="23" max="23" width="9.140625" customWidth="1"/>
    <col min="24" max="24" width="12.140625" hidden="1" customWidth="1"/>
    <col min="25" max="25" width="19.28515625" hidden="1" customWidth="1"/>
    <col min="26" max="26" width="25.85546875" hidden="1" customWidth="1"/>
    <col min="27" max="27" width="19.28515625" hidden="1" customWidth="1"/>
    <col min="28" max="28" width="33.28515625" hidden="1" customWidth="1"/>
    <col min="29" max="29" width="49.42578125" hidden="1" customWidth="1"/>
    <col min="30" max="30" width="11.85546875" hidden="1" customWidth="1"/>
    <col min="31" max="31" width="11.28515625" hidden="1" customWidth="1"/>
    <col min="32" max="32" width="9.140625" hidden="1" customWidth="1"/>
    <col min="33" max="33" width="13.140625" hidden="1" customWidth="1"/>
    <col min="34" max="34" width="10.42578125" hidden="1" customWidth="1"/>
    <col min="35" max="35" width="14" hidden="1" customWidth="1"/>
    <col min="36" max="36" width="15.7109375" hidden="1" customWidth="1"/>
    <col min="37" max="37" width="16.28515625" hidden="1" customWidth="1"/>
    <col min="38" max="39" width="13.42578125" hidden="1" customWidth="1"/>
    <col min="40" max="40" width="13.140625" hidden="1" customWidth="1"/>
    <col min="41" max="41" width="19.140625" hidden="1" customWidth="1"/>
    <col min="42" max="42" width="20.140625" hidden="1" customWidth="1"/>
    <col min="43" max="43" width="17.85546875" hidden="1" customWidth="1"/>
    <col min="44" max="60" width="9.140625" hidden="1" customWidth="1"/>
  </cols>
  <sheetData>
    <row r="1" spans="1:51" ht="23.25" x14ac:dyDescent="0.35">
      <c r="A1" s="152" t="s">
        <v>0</v>
      </c>
      <c r="B1" s="152"/>
      <c r="C1" s="153"/>
      <c r="D1" s="153"/>
      <c r="E1" s="153"/>
      <c r="F1" s="153"/>
      <c r="G1" s="153"/>
      <c r="H1" s="153"/>
      <c r="I1" s="153"/>
      <c r="J1" s="153"/>
      <c r="K1" s="153"/>
      <c r="L1" s="153"/>
      <c r="M1" s="154"/>
      <c r="N1" s="154"/>
      <c r="O1" s="154"/>
      <c r="P1" s="154"/>
      <c r="Q1" s="154"/>
      <c r="R1" s="154"/>
      <c r="S1" s="154"/>
      <c r="T1" s="154"/>
      <c r="U1" s="154"/>
      <c r="X1">
        <f>'ZPO výpočet'!X1</f>
        <v>0</v>
      </c>
      <c r="Y1" t="str">
        <f>'ZPO výpočet'!Y1</f>
        <v>přednastavený</v>
      </c>
      <c r="Z1">
        <f>'ZPO výpočet'!Z1</f>
        <v>0</v>
      </c>
      <c r="AA1">
        <f>'ZPO výpočet'!AA1</f>
        <v>0</v>
      </c>
      <c r="AB1">
        <f>'ZPO výpočet'!AB1</f>
        <v>0</v>
      </c>
      <c r="AC1">
        <f>'ZPO výpočet'!AC1</f>
        <v>0</v>
      </c>
      <c r="AD1">
        <f>'ZPO výpočet'!AD1</f>
        <v>0</v>
      </c>
      <c r="AE1">
        <f>'ZPO výpočet'!AE1</f>
        <v>0</v>
      </c>
      <c r="AF1">
        <f>'ZPO výpočet'!AF1</f>
        <v>0</v>
      </c>
      <c r="AG1">
        <f>'ZPO výpočet'!AG1</f>
        <v>0</v>
      </c>
      <c r="AH1">
        <f>'ZPO výpočet'!AH1</f>
        <v>0</v>
      </c>
      <c r="AI1">
        <f>'ZPO výpočet'!AI1</f>
        <v>0</v>
      </c>
      <c r="AJ1">
        <f>'ZPO výpočet'!AJ1</f>
        <v>0</v>
      </c>
      <c r="AK1">
        <f>'ZPO výpočet'!AK1</f>
        <v>0</v>
      </c>
      <c r="AL1">
        <f>'ZPO výpočet'!AL1</f>
        <v>0</v>
      </c>
      <c r="AM1">
        <f>'ZPO výpočet'!AM1</f>
        <v>0</v>
      </c>
      <c r="AN1">
        <f>'ZPO výpočet'!AN1</f>
        <v>0</v>
      </c>
      <c r="AO1">
        <f>'ZPO výpočet'!AO1</f>
        <v>0</v>
      </c>
      <c r="AP1">
        <f>'ZPO výpočet'!AP1</f>
        <v>0</v>
      </c>
      <c r="AQ1">
        <f>'ZPO výpočet'!AQ1</f>
        <v>0</v>
      </c>
      <c r="AR1">
        <f>'ZPO výpočet'!AR1</f>
        <v>0</v>
      </c>
      <c r="AS1">
        <f>'ZPO výpočet'!AS1</f>
        <v>0</v>
      </c>
      <c r="AT1">
        <f>'ZPO výpočet'!AT1</f>
        <v>0</v>
      </c>
      <c r="AU1">
        <f>'ZPO výpočet'!AU1</f>
        <v>0</v>
      </c>
      <c r="AV1">
        <f>'ZPO výpočet'!AV1</f>
        <v>0</v>
      </c>
      <c r="AW1">
        <f>'ZPO výpočet'!AW1</f>
        <v>0</v>
      </c>
      <c r="AX1">
        <f>'ZPO výpočet'!AX1</f>
        <v>0</v>
      </c>
      <c r="AY1">
        <f>'ZPO výpočet'!AY1</f>
        <v>0</v>
      </c>
    </row>
    <row r="2" spans="1:51" x14ac:dyDescent="0.25">
      <c r="A2" s="151" t="s">
        <v>2</v>
      </c>
      <c r="B2" s="151"/>
      <c r="C2" s="151"/>
      <c r="D2" s="151"/>
      <c r="E2" s="151"/>
      <c r="F2" s="151"/>
      <c r="G2" s="151"/>
      <c r="H2" s="151"/>
      <c r="I2" s="151"/>
      <c r="J2" s="151"/>
      <c r="K2" s="151"/>
      <c r="L2" s="151"/>
      <c r="M2" s="60"/>
      <c r="N2" s="60"/>
      <c r="O2" s="60"/>
      <c r="P2" s="60"/>
      <c r="Q2" s="60"/>
      <c r="R2" s="60"/>
      <c r="S2" s="60"/>
      <c r="T2" s="60"/>
      <c r="U2" s="60"/>
      <c r="X2">
        <f>'ZPO výpočet'!X2</f>
        <v>0</v>
      </c>
      <c r="Y2" t="str">
        <f>'ZPO výpočet'!Y2</f>
        <v>interaktivní</v>
      </c>
      <c r="Z2">
        <f>'ZPO výpočet'!Z2</f>
        <v>0</v>
      </c>
      <c r="AA2">
        <f>'ZPO výpočet'!AA2</f>
        <v>0</v>
      </c>
      <c r="AB2">
        <f>'ZPO výpočet'!AB2</f>
        <v>0</v>
      </c>
      <c r="AC2">
        <f>'ZPO výpočet'!AC2</f>
        <v>0</v>
      </c>
      <c r="AD2">
        <f>'ZPO výpočet'!AD2</f>
        <v>0</v>
      </c>
      <c r="AE2">
        <f>'ZPO výpočet'!AE2</f>
        <v>0</v>
      </c>
      <c r="AF2">
        <f>'ZPO výpočet'!AF2</f>
        <v>0</v>
      </c>
      <c r="AG2">
        <f>'ZPO výpočet'!AG2</f>
        <v>0</v>
      </c>
      <c r="AH2">
        <f>'ZPO výpočet'!AH2</f>
        <v>0</v>
      </c>
      <c r="AI2">
        <f>'ZPO výpočet'!AI2</f>
        <v>0</v>
      </c>
      <c r="AJ2">
        <f>'ZPO výpočet'!AJ2</f>
        <v>0</v>
      </c>
      <c r="AK2">
        <f>'ZPO výpočet'!AK2</f>
        <v>0</v>
      </c>
      <c r="AL2">
        <f>'ZPO výpočet'!AL2</f>
        <v>0</v>
      </c>
      <c r="AM2">
        <f>'ZPO výpočet'!AM2</f>
        <v>0</v>
      </c>
      <c r="AN2">
        <f>'ZPO výpočet'!AN2</f>
        <v>0</v>
      </c>
      <c r="AO2">
        <f>'ZPO výpočet'!AO2</f>
        <v>0</v>
      </c>
      <c r="AP2">
        <f>'ZPO výpočet'!AP2</f>
        <v>0</v>
      </c>
      <c r="AQ2">
        <f>'ZPO výpočet'!AQ2</f>
        <v>0</v>
      </c>
      <c r="AR2">
        <f>'ZPO výpočet'!AR2</f>
        <v>0</v>
      </c>
      <c r="AS2">
        <f>'ZPO výpočet'!AS2</f>
        <v>0</v>
      </c>
      <c r="AT2">
        <f>'ZPO výpočet'!AT2</f>
        <v>0</v>
      </c>
      <c r="AU2">
        <f>'ZPO výpočet'!AU2</f>
        <v>0</v>
      </c>
      <c r="AV2">
        <f>'ZPO výpočet'!AV2</f>
        <v>0</v>
      </c>
      <c r="AW2">
        <f>'ZPO výpočet'!AW2</f>
        <v>0</v>
      </c>
      <c r="AX2">
        <f>'ZPO výpočet'!AX2</f>
        <v>0</v>
      </c>
      <c r="AY2">
        <f>'ZPO výpočet'!AY2</f>
        <v>0</v>
      </c>
    </row>
    <row r="3" spans="1:51" x14ac:dyDescent="0.25">
      <c r="A3" s="151" t="s">
        <v>1</v>
      </c>
      <c r="B3" s="151"/>
      <c r="C3" s="151"/>
      <c r="D3" s="151"/>
      <c r="E3" s="151"/>
      <c r="F3" s="151"/>
      <c r="G3" s="151"/>
      <c r="H3" s="151"/>
      <c r="I3" s="151"/>
      <c r="J3" s="151"/>
      <c r="K3" s="151"/>
      <c r="L3" s="151"/>
      <c r="M3" s="60"/>
      <c r="N3" s="60"/>
      <c r="O3" s="60"/>
      <c r="P3" s="60"/>
      <c r="Q3" s="60"/>
      <c r="R3" s="60"/>
      <c r="S3" s="60"/>
      <c r="T3" s="60"/>
      <c r="U3" s="60"/>
      <c r="X3">
        <f>'ZPO výpočet'!X3</f>
        <v>0</v>
      </c>
      <c r="Y3" t="str">
        <f>'ZPO výpočet'!Y3</f>
        <v>prázdný</v>
      </c>
      <c r="Z3">
        <f>'ZPO výpočet'!Z3</f>
        <v>0</v>
      </c>
      <c r="AA3">
        <f>'ZPO výpočet'!AA3</f>
        <v>0</v>
      </c>
      <c r="AB3">
        <f>'ZPO výpočet'!AB3</f>
        <v>0</v>
      </c>
      <c r="AC3">
        <f>'ZPO výpočet'!AC3</f>
        <v>0</v>
      </c>
      <c r="AD3">
        <f>'ZPO výpočet'!AD3</f>
        <v>0</v>
      </c>
      <c r="AE3">
        <f>'ZPO výpočet'!AE3</f>
        <v>0</v>
      </c>
      <c r="AF3">
        <f>'ZPO výpočet'!AF3</f>
        <v>0</v>
      </c>
      <c r="AG3">
        <f>'ZPO výpočet'!AG3</f>
        <v>0</v>
      </c>
      <c r="AH3">
        <f>'ZPO výpočet'!AH3</f>
        <v>0</v>
      </c>
      <c r="AI3">
        <f>'ZPO výpočet'!AI3</f>
        <v>0</v>
      </c>
      <c r="AJ3">
        <f>'ZPO výpočet'!AJ3</f>
        <v>0</v>
      </c>
      <c r="AK3">
        <f>'ZPO výpočet'!AK3</f>
        <v>0</v>
      </c>
      <c r="AL3">
        <f>'ZPO výpočet'!AL3</f>
        <v>0</v>
      </c>
      <c r="AM3">
        <f>'ZPO výpočet'!AM3</f>
        <v>0</v>
      </c>
      <c r="AN3">
        <f>'ZPO výpočet'!AN3</f>
        <v>0</v>
      </c>
      <c r="AO3">
        <f>'ZPO výpočet'!AO3</f>
        <v>0</v>
      </c>
      <c r="AP3">
        <f>'ZPO výpočet'!AP3</f>
        <v>0</v>
      </c>
      <c r="AQ3">
        <f>'ZPO výpočet'!AQ3</f>
        <v>0</v>
      </c>
      <c r="AR3">
        <f>'ZPO výpočet'!AR3</f>
        <v>0</v>
      </c>
      <c r="AS3">
        <f>'ZPO výpočet'!AS3</f>
        <v>0</v>
      </c>
      <c r="AT3">
        <f>'ZPO výpočet'!AT3</f>
        <v>0</v>
      </c>
      <c r="AU3">
        <f>'ZPO výpočet'!AU3</f>
        <v>0</v>
      </c>
      <c r="AV3">
        <f>'ZPO výpočet'!AV3</f>
        <v>0</v>
      </c>
      <c r="AW3">
        <f>'ZPO výpočet'!AW3</f>
        <v>0</v>
      </c>
      <c r="AX3">
        <f>'ZPO výpočet'!AX3</f>
        <v>0</v>
      </c>
      <c r="AY3">
        <f>'ZPO výpočet'!AY3</f>
        <v>0</v>
      </c>
    </row>
    <row r="4" spans="1:51" ht="15.75" x14ac:dyDescent="0.25">
      <c r="A4" s="175" t="s">
        <v>72</v>
      </c>
      <c r="B4" s="60"/>
      <c r="C4" s="60"/>
      <c r="D4" s="60"/>
      <c r="E4" s="60"/>
      <c r="F4" s="60"/>
      <c r="G4" s="60"/>
      <c r="H4" s="60"/>
      <c r="I4" s="60"/>
      <c r="J4" s="60"/>
      <c r="K4" s="177" t="s">
        <v>71</v>
      </c>
      <c r="L4" s="178"/>
      <c r="M4" s="178"/>
      <c r="N4" s="178"/>
      <c r="O4" s="178"/>
      <c r="P4" s="178"/>
      <c r="Q4" s="178"/>
      <c r="R4" s="175" t="s">
        <v>70</v>
      </c>
      <c r="S4" s="176"/>
      <c r="T4" s="176"/>
      <c r="U4" s="176"/>
      <c r="X4">
        <f>'ZPO výpočet'!X4</f>
        <v>0</v>
      </c>
      <c r="Y4">
        <f>'ZPO výpočet'!Y4</f>
        <v>0</v>
      </c>
      <c r="Z4">
        <f>'ZPO výpočet'!Z4</f>
        <v>0</v>
      </c>
      <c r="AA4">
        <f>'ZPO výpočet'!AA4</f>
        <v>0</v>
      </c>
      <c r="AB4">
        <f>'ZPO výpočet'!AB4</f>
        <v>0</v>
      </c>
      <c r="AC4">
        <f>'ZPO výpočet'!AC4</f>
        <v>0</v>
      </c>
      <c r="AD4">
        <f>'ZPO výpočet'!AD4</f>
        <v>0</v>
      </c>
      <c r="AE4">
        <f>'ZPO výpočet'!AE4</f>
        <v>0</v>
      </c>
      <c r="AF4">
        <f>'ZPO výpočet'!AF4</f>
        <v>0</v>
      </c>
      <c r="AG4">
        <f>'ZPO výpočet'!AG4</f>
        <v>0</v>
      </c>
      <c r="AH4">
        <f>'ZPO výpočet'!AH4</f>
        <v>0</v>
      </c>
      <c r="AI4">
        <f>'ZPO výpočet'!AI4</f>
        <v>0</v>
      </c>
      <c r="AJ4">
        <f>'ZPO výpočet'!AJ4</f>
        <v>0</v>
      </c>
      <c r="AK4">
        <f>'ZPO výpočet'!AK4</f>
        <v>0</v>
      </c>
      <c r="AL4">
        <f>'ZPO výpočet'!AL4</f>
        <v>0</v>
      </c>
      <c r="AM4">
        <f>'ZPO výpočet'!AM4</f>
        <v>0</v>
      </c>
      <c r="AN4">
        <f>'ZPO výpočet'!AN4</f>
        <v>0</v>
      </c>
      <c r="AO4">
        <f>'ZPO výpočet'!AO4</f>
        <v>0</v>
      </c>
      <c r="AP4">
        <f>'ZPO výpočet'!AP4</f>
        <v>0</v>
      </c>
      <c r="AQ4">
        <f>'ZPO výpočet'!AQ4</f>
        <v>0</v>
      </c>
      <c r="AR4">
        <f>'ZPO výpočet'!AR4</f>
        <v>0</v>
      </c>
      <c r="AS4">
        <f>'ZPO výpočet'!AS4</f>
        <v>0</v>
      </c>
      <c r="AT4">
        <f>'ZPO výpočet'!AT4</f>
        <v>0</v>
      </c>
      <c r="AU4">
        <f>'ZPO výpočet'!AU4</f>
        <v>0</v>
      </c>
      <c r="AV4">
        <f>'ZPO výpočet'!AV4</f>
        <v>0</v>
      </c>
      <c r="AW4">
        <f>'ZPO výpočet'!AW4</f>
        <v>0</v>
      </c>
      <c r="AX4">
        <f>'ZPO výpočet'!AX4</f>
        <v>0</v>
      </c>
      <c r="AY4">
        <f>'ZPO výpočet'!AY4</f>
        <v>0</v>
      </c>
    </row>
    <row r="5" spans="1:51" ht="15.75" x14ac:dyDescent="0.25">
      <c r="A5" s="175" t="s">
        <v>74</v>
      </c>
      <c r="B5" s="60"/>
      <c r="C5" s="60"/>
      <c r="D5" s="60"/>
      <c r="E5" s="60"/>
      <c r="F5" s="60"/>
      <c r="G5" s="60"/>
      <c r="H5" s="60"/>
      <c r="I5" s="60"/>
      <c r="J5" s="60"/>
      <c r="K5" s="60"/>
      <c r="L5" s="60"/>
      <c r="M5" s="60"/>
      <c r="N5" s="60"/>
      <c r="O5" s="60"/>
      <c r="P5" s="60"/>
      <c r="Q5" s="60"/>
      <c r="R5" s="175" t="s">
        <v>73</v>
      </c>
      <c r="S5" s="176"/>
      <c r="T5" s="176"/>
      <c r="U5" s="176"/>
      <c r="X5">
        <f>'ZPO výpočet'!X5</f>
        <v>0</v>
      </c>
      <c r="Y5">
        <f>'ZPO výpočet'!Y5</f>
        <v>0</v>
      </c>
      <c r="Z5">
        <f>'ZPO výpočet'!Z5</f>
        <v>0</v>
      </c>
      <c r="AA5">
        <f>'ZPO výpočet'!AA5</f>
        <v>0</v>
      </c>
      <c r="AB5">
        <f>'ZPO výpočet'!AB5</f>
        <v>0</v>
      </c>
      <c r="AC5">
        <f>'ZPO výpočet'!AC5</f>
        <v>0</v>
      </c>
      <c r="AD5">
        <f>'ZPO výpočet'!AD5</f>
        <v>0</v>
      </c>
      <c r="AE5">
        <f>'ZPO výpočet'!AE5</f>
        <v>0</v>
      </c>
      <c r="AF5">
        <f>'ZPO výpočet'!AF5</f>
        <v>0</v>
      </c>
      <c r="AG5">
        <f>'ZPO výpočet'!AG5</f>
        <v>0</v>
      </c>
      <c r="AH5" t="str">
        <f>'ZPO výpočet'!AH5</f>
        <v>omezení</v>
      </c>
      <c r="AI5">
        <f>'ZPO výpočet'!AI5</f>
        <v>0</v>
      </c>
      <c r="AJ5">
        <f>'ZPO výpočet'!AJ5</f>
        <v>0</v>
      </c>
      <c r="AK5">
        <f>'ZPO výpočet'!AK5</f>
        <v>0</v>
      </c>
      <c r="AL5">
        <f>'ZPO výpočet'!AL5</f>
        <v>0</v>
      </c>
      <c r="AM5">
        <f>'ZPO výpočet'!AM5</f>
        <v>0</v>
      </c>
      <c r="AN5">
        <f>'ZPO výpočet'!AN5</f>
        <v>0</v>
      </c>
      <c r="AO5">
        <f>'ZPO výpočet'!AO5</f>
        <v>0</v>
      </c>
      <c r="AP5">
        <f>'ZPO výpočet'!AP5</f>
        <v>0</v>
      </c>
      <c r="AQ5">
        <f>'ZPO výpočet'!AQ5</f>
        <v>0</v>
      </c>
      <c r="AR5">
        <f>'ZPO výpočet'!AR5</f>
        <v>0</v>
      </c>
      <c r="AS5">
        <f>'ZPO výpočet'!AS5</f>
        <v>0</v>
      </c>
      <c r="AT5">
        <f>'ZPO výpočet'!AT5</f>
        <v>0</v>
      </c>
      <c r="AU5">
        <f>'ZPO výpočet'!AU5</f>
        <v>0</v>
      </c>
      <c r="AV5">
        <f>'ZPO výpočet'!AV5</f>
        <v>0</v>
      </c>
      <c r="AW5">
        <f>'ZPO výpočet'!AW5</f>
        <v>0</v>
      </c>
      <c r="AX5">
        <f>'ZPO výpočet'!AX5</f>
        <v>0</v>
      </c>
      <c r="AY5">
        <f>'ZPO výpočet'!AY5</f>
        <v>0</v>
      </c>
    </row>
    <row r="6" spans="1:51" ht="15.75" thickBot="1" x14ac:dyDescent="0.3">
      <c r="X6">
        <f>'ZPO výpočet'!X6</f>
        <v>0</v>
      </c>
      <c r="Y6" t="str">
        <f>'ZPO výpočet'!Y6</f>
        <v>skupenství</v>
      </c>
      <c r="Z6" t="str">
        <f>'ZPO výpočet'!Z6</f>
        <v>rozbory</v>
      </c>
      <c r="AA6" t="str">
        <f>'ZPO výpočet'!AA6</f>
        <v>zápach</v>
      </c>
      <c r="AB6">
        <f>'ZPO výpočet'!AB6</f>
        <v>0</v>
      </c>
      <c r="AC6" t="str">
        <f>'ZPO výpočet'!AC6</f>
        <v xml:space="preserve">barva </v>
      </c>
      <c r="AD6">
        <f>'ZPO výpočet'!AD6</f>
        <v>0</v>
      </c>
      <c r="AE6" t="str">
        <f>'ZPO výpočet'!AE6</f>
        <v>jiné</v>
      </c>
      <c r="AF6" t="str">
        <f>'ZPO výpočet'!AF6</f>
        <v>Složení odpadu</v>
      </c>
      <c r="AG6">
        <f>'ZPO výpočet'!AG6</f>
        <v>0</v>
      </c>
      <c r="AH6">
        <f>'ZPO výpočet'!AH6</f>
        <v>0</v>
      </c>
      <c r="AI6">
        <f>'ZPO výpočet'!AI6</f>
        <v>0</v>
      </c>
      <c r="AJ6">
        <f>'ZPO výpočet'!AJ6</f>
        <v>0</v>
      </c>
      <c r="AK6">
        <f>'ZPO výpočet'!AK6</f>
        <v>0</v>
      </c>
      <c r="AL6">
        <f>'ZPO výpočet'!AL6</f>
        <v>0</v>
      </c>
      <c r="AM6">
        <f>'ZPO výpočet'!AM6</f>
        <v>0</v>
      </c>
      <c r="AN6">
        <f>'ZPO výpočet'!AN6</f>
        <v>0</v>
      </c>
      <c r="AO6">
        <f>'ZPO výpočet'!AO6</f>
        <v>0</v>
      </c>
      <c r="AP6">
        <f>'ZPO výpočet'!AP6</f>
        <v>0</v>
      </c>
      <c r="AQ6">
        <f>'ZPO výpočet'!AQ6</f>
        <v>0</v>
      </c>
      <c r="AR6">
        <f>'ZPO výpočet'!AR6</f>
        <v>0</v>
      </c>
      <c r="AS6">
        <f>'ZPO výpočet'!AS6</f>
        <v>0</v>
      </c>
      <c r="AT6">
        <f>'ZPO výpočet'!AT6</f>
        <v>0</v>
      </c>
      <c r="AU6">
        <f>'ZPO výpočet'!AU6</f>
        <v>0</v>
      </c>
      <c r="AV6">
        <f>'ZPO výpočet'!AV6</f>
        <v>0</v>
      </c>
      <c r="AW6">
        <f>'ZPO výpočet'!AW6</f>
        <v>0</v>
      </c>
      <c r="AX6">
        <f>'ZPO výpočet'!AX6</f>
        <v>0</v>
      </c>
      <c r="AY6">
        <f>'ZPO výpočet'!AY6</f>
        <v>0</v>
      </c>
    </row>
    <row r="7" spans="1:51" x14ac:dyDescent="0.25">
      <c r="A7" s="159" t="s">
        <v>3</v>
      </c>
      <c r="B7" s="160"/>
      <c r="C7" s="160"/>
      <c r="D7" s="160"/>
      <c r="E7" s="160"/>
      <c r="F7" s="160"/>
      <c r="G7" s="160"/>
      <c r="H7" s="160"/>
      <c r="I7" s="160"/>
      <c r="J7" s="160"/>
      <c r="K7" s="160"/>
      <c r="L7" s="160"/>
      <c r="M7" s="160" t="s">
        <v>9</v>
      </c>
      <c r="N7" s="160"/>
      <c r="O7" s="160"/>
      <c r="P7" s="160"/>
      <c r="Q7" s="160"/>
      <c r="R7" s="160"/>
      <c r="S7" s="160"/>
      <c r="T7" s="160"/>
      <c r="U7" s="161"/>
      <c r="X7">
        <f>'ZPO výpočet'!X7</f>
        <v>0</v>
      </c>
      <c r="Y7" t="str">
        <f>'ZPO výpočet'!Y7</f>
        <v>pevné</v>
      </c>
      <c r="Z7" t="str">
        <f>'ZPO výpočet'!Z7</f>
        <v>Ano</v>
      </c>
      <c r="AA7" t="str">
        <f>'ZPO výpočet'!AA7</f>
        <v>bez zápachu</v>
      </c>
      <c r="AB7">
        <f>'ZPO výpočet'!AB7</f>
        <v>0</v>
      </c>
      <c r="AC7" t="str">
        <f>'ZPO výpočet'!AC7</f>
        <v>různorodá</v>
      </c>
      <c r="AD7">
        <f>'ZPO výpočet'!AD7</f>
        <v>0</v>
      </c>
      <c r="AE7">
        <f>'ZPO výpočet'!AE7</f>
        <v>0</v>
      </c>
      <c r="AF7" t="str">
        <f>'ZPO výpočet'!AF7</f>
        <v>heterogennní</v>
      </c>
      <c r="AG7">
        <f>'ZPO výpočet'!AG7</f>
        <v>0</v>
      </c>
      <c r="AH7" t="str">
        <f>'ZPO výpočet'!AH7</f>
        <v>Nejsou stanovena, standartně překrytí a hutnění</v>
      </c>
      <c r="AI7">
        <f>'ZPO výpočet'!AI7</f>
        <v>0</v>
      </c>
      <c r="AJ7">
        <f>'ZPO výpočet'!AJ7</f>
        <v>0</v>
      </c>
      <c r="AK7">
        <f>'ZPO výpočet'!AK7</f>
        <v>0</v>
      </c>
      <c r="AL7">
        <f>'ZPO výpočet'!AL7</f>
        <v>0</v>
      </c>
      <c r="AM7">
        <f>'ZPO výpočet'!AM7</f>
        <v>0</v>
      </c>
      <c r="AN7">
        <f>'ZPO výpočet'!AN7</f>
        <v>0</v>
      </c>
      <c r="AO7">
        <f>'ZPO výpočet'!AO7</f>
        <v>0</v>
      </c>
      <c r="AP7">
        <f>'ZPO výpočet'!AP7</f>
        <v>0</v>
      </c>
      <c r="AQ7">
        <f>'ZPO výpočet'!AQ7</f>
        <v>0</v>
      </c>
      <c r="AR7">
        <f>'ZPO výpočet'!AR7</f>
        <v>0</v>
      </c>
      <c r="AS7">
        <f>'ZPO výpočet'!AS7</f>
        <v>0</v>
      </c>
      <c r="AT7">
        <f>'ZPO výpočet'!AT7</f>
        <v>0</v>
      </c>
      <c r="AU7">
        <f>'ZPO výpočet'!AU7</f>
        <v>0</v>
      </c>
      <c r="AV7">
        <f>'ZPO výpočet'!AV7</f>
        <v>0</v>
      </c>
      <c r="AW7">
        <f>'ZPO výpočet'!AW7</f>
        <v>0</v>
      </c>
      <c r="AX7">
        <f>'ZPO výpočet'!AX7</f>
        <v>0</v>
      </c>
      <c r="AY7">
        <f>'ZPO výpočet'!AY7</f>
        <v>0</v>
      </c>
    </row>
    <row r="8" spans="1:51" x14ac:dyDescent="0.25">
      <c r="A8" s="162" t="s">
        <v>4</v>
      </c>
      <c r="B8" s="163"/>
      <c r="C8" s="163"/>
      <c r="D8" s="168" t="str">
        <f>'zadání odpadu'!D9:L9</f>
        <v>xy</v>
      </c>
      <c r="E8" s="169"/>
      <c r="F8" s="169"/>
      <c r="G8" s="169"/>
      <c r="H8" s="169"/>
      <c r="I8" s="169"/>
      <c r="J8" s="169"/>
      <c r="K8" s="169"/>
      <c r="L8" s="170"/>
      <c r="M8" s="155" t="str">
        <f>IF('zadání odpadu'!Q19=0,X8,'zadání odpadu'!Q19)</f>
        <v>xy</v>
      </c>
      <c r="N8" s="155"/>
      <c r="O8" s="155"/>
      <c r="P8" s="155"/>
      <c r="Q8" s="155"/>
      <c r="R8" s="155"/>
      <c r="S8" s="155"/>
      <c r="T8" s="155"/>
      <c r="U8" s="156"/>
      <c r="X8" t="str">
        <f>'ZPO výpočet'!X8</f>
        <v>xy</v>
      </c>
      <c r="Y8" t="str">
        <f>'ZPO výpočet'!Y8</f>
        <v>kapalné</v>
      </c>
      <c r="Z8" t="str">
        <f>'ZPO výpočet'!Z8</f>
        <v>Ne</v>
      </c>
      <c r="AA8" t="str">
        <f>'ZPO výpočet'!AA8</f>
        <v>typicky mírný</v>
      </c>
      <c r="AB8">
        <f>'ZPO výpočet'!AB8</f>
        <v>0</v>
      </c>
      <c r="AC8" t="str">
        <f>'ZPO výpočet'!AC8</f>
        <v>černá</v>
      </c>
      <c r="AD8">
        <f>'ZPO výpočet'!AD8</f>
        <v>0</v>
      </c>
      <c r="AE8">
        <f>'ZPO výpočet'!AE8</f>
        <v>0</v>
      </c>
      <c r="AF8" t="str">
        <f>'ZPO výpočet'!AF8</f>
        <v>homogenní</v>
      </c>
      <c r="AG8">
        <f>'ZPO výpočet'!AG8</f>
        <v>0</v>
      </c>
      <c r="AH8" t="str">
        <f>'ZPO výpočet'!AH8</f>
        <v>Odpady z obsahem azbestu jsou ukládány v souladu s § 13 vyhlášky 273/2021 Sb. na vyhrazené místo s denním překrytím, nebo do krytého kontejneru, vždy zabalený v utěsněných obalech</v>
      </c>
      <c r="AI8">
        <f>'ZPO výpočet'!AI8</f>
        <v>0</v>
      </c>
      <c r="AJ8">
        <f>'ZPO výpočet'!AJ8</f>
        <v>0</v>
      </c>
      <c r="AK8">
        <f>'ZPO výpočet'!AK8</f>
        <v>0</v>
      </c>
      <c r="AL8">
        <f>'ZPO výpočet'!AL8</f>
        <v>0</v>
      </c>
      <c r="AM8">
        <f>'ZPO výpočet'!AM8</f>
        <v>0</v>
      </c>
      <c r="AN8">
        <f>'ZPO výpočet'!AN8</f>
        <v>0</v>
      </c>
      <c r="AO8">
        <f>'ZPO výpočet'!AO8</f>
        <v>0</v>
      </c>
      <c r="AP8">
        <f>'ZPO výpočet'!AP8</f>
        <v>0</v>
      </c>
      <c r="AQ8">
        <f>'ZPO výpočet'!AQ8</f>
        <v>0</v>
      </c>
      <c r="AR8">
        <f>'ZPO výpočet'!AR8</f>
        <v>0</v>
      </c>
      <c r="AS8">
        <f>'ZPO výpočet'!AS8</f>
        <v>0</v>
      </c>
      <c r="AT8">
        <f>'ZPO výpočet'!AT8</f>
        <v>0</v>
      </c>
      <c r="AU8">
        <f>'ZPO výpočet'!AU8</f>
        <v>0</v>
      </c>
      <c r="AV8">
        <f>'ZPO výpočet'!AV8</f>
        <v>0</v>
      </c>
      <c r="AW8">
        <f>'ZPO výpočet'!AW8</f>
        <v>0</v>
      </c>
      <c r="AX8">
        <f>'ZPO výpočet'!AX8</f>
        <v>0</v>
      </c>
      <c r="AY8">
        <f>'ZPO výpočet'!AY8</f>
        <v>0</v>
      </c>
    </row>
    <row r="9" spans="1:51" x14ac:dyDescent="0.25">
      <c r="A9" s="164" t="s">
        <v>5</v>
      </c>
      <c r="B9" s="165"/>
      <c r="C9" s="165"/>
      <c r="D9" s="171" t="str">
        <f>'zadání odpadu'!D10:L10</f>
        <v>….</v>
      </c>
      <c r="E9" s="155"/>
      <c r="F9" s="155"/>
      <c r="G9" s="155"/>
      <c r="H9" s="155"/>
      <c r="I9" s="155"/>
      <c r="J9" s="155"/>
      <c r="K9" s="155"/>
      <c r="L9" s="172"/>
      <c r="M9" s="155" t="str">
        <f>IF('zadání odpadu'!Q20=0,X9,'zadání odpadu'!Q20)</f>
        <v>….</v>
      </c>
      <c r="N9" s="155"/>
      <c r="O9" s="155"/>
      <c r="P9" s="155"/>
      <c r="Q9" s="155"/>
      <c r="R9" s="155"/>
      <c r="S9" s="155"/>
      <c r="T9" s="155"/>
      <c r="U9" s="156"/>
      <c r="X9" t="str">
        <f>'ZPO výpočet'!X9</f>
        <v>….</v>
      </c>
      <c r="Y9" t="str">
        <f>'ZPO výpočet'!Y9</f>
        <v>plynné</v>
      </c>
      <c r="Z9">
        <f>'ZPO výpočet'!Z9</f>
        <v>0</v>
      </c>
      <c r="AA9" t="str">
        <f>'ZPO výpočet'!AA9</f>
        <v>silný</v>
      </c>
      <c r="AB9">
        <f>'ZPO výpočet'!AB9</f>
        <v>0</v>
      </c>
      <c r="AC9" t="str">
        <f>'ZPO výpočet'!AC9</f>
        <v>hnědá</v>
      </c>
      <c r="AD9">
        <f>'ZPO výpočet'!AD9</f>
        <v>0</v>
      </c>
      <c r="AE9">
        <f>'ZPO výpočet'!AE9</f>
        <v>0</v>
      </c>
      <c r="AF9">
        <f>'ZPO výpočet'!AF9</f>
        <v>0</v>
      </c>
      <c r="AG9">
        <f>'ZPO výpočet'!AG9</f>
        <v>0</v>
      </c>
      <c r="AH9" t="str">
        <f>'ZPO výpočet'!AH9</f>
        <v>Bude použito na překrytí skládky, odpady TZS mohou být přijímány do max. 25% celkové hmotnosti odpadů uložených na skládku v poplatkovém období</v>
      </c>
      <c r="AI9">
        <f>'ZPO výpočet'!AI9</f>
        <v>0</v>
      </c>
      <c r="AJ9">
        <f>'ZPO výpočet'!AJ9</f>
        <v>0</v>
      </c>
      <c r="AK9">
        <f>'ZPO výpočet'!AK9</f>
        <v>0</v>
      </c>
      <c r="AL9">
        <f>'ZPO výpočet'!AL9</f>
        <v>0</v>
      </c>
      <c r="AM9">
        <f>'ZPO výpočet'!AM9</f>
        <v>0</v>
      </c>
      <c r="AN9">
        <f>'ZPO výpočet'!AN9</f>
        <v>0</v>
      </c>
      <c r="AO9">
        <f>'ZPO výpočet'!AO9</f>
        <v>0</v>
      </c>
      <c r="AP9">
        <f>'ZPO výpočet'!AP9</f>
        <v>0</v>
      </c>
      <c r="AQ9">
        <f>'ZPO výpočet'!AQ9</f>
        <v>0</v>
      </c>
      <c r="AR9">
        <f>'ZPO výpočet'!AR9</f>
        <v>0</v>
      </c>
      <c r="AS9">
        <f>'ZPO výpočet'!AS9</f>
        <v>0</v>
      </c>
      <c r="AT9">
        <f>'ZPO výpočet'!AT9</f>
        <v>0</v>
      </c>
      <c r="AU9">
        <f>'ZPO výpočet'!AU9</f>
        <v>0</v>
      </c>
      <c r="AV9">
        <f>'ZPO výpočet'!AV9</f>
        <v>0</v>
      </c>
      <c r="AW9">
        <f>'ZPO výpočet'!AW9</f>
        <v>0</v>
      </c>
      <c r="AX9">
        <f>'ZPO výpočet'!AX9</f>
        <v>0</v>
      </c>
      <c r="AY9">
        <f>'ZPO výpočet'!AY9</f>
        <v>0</v>
      </c>
    </row>
    <row r="10" spans="1:51" x14ac:dyDescent="0.25">
      <c r="A10" s="164" t="s">
        <v>6</v>
      </c>
      <c r="B10" s="165"/>
      <c r="C10" s="165"/>
      <c r="D10" s="171" t="str">
        <f>'zadání odpadu'!D11:L11</f>
        <v>….</v>
      </c>
      <c r="E10" s="155"/>
      <c r="F10" s="155"/>
      <c r="G10" s="155"/>
      <c r="H10" s="155"/>
      <c r="I10" s="155"/>
      <c r="J10" s="155"/>
      <c r="K10" s="155"/>
      <c r="L10" s="172"/>
      <c r="M10" s="155" t="str">
        <f>IF('zadání odpadu'!Q21=0,X10,'zadání odpadu'!Q21)</f>
        <v>….</v>
      </c>
      <c r="N10" s="155"/>
      <c r="O10" s="155"/>
      <c r="P10" s="155"/>
      <c r="Q10" s="155"/>
      <c r="R10" s="155"/>
      <c r="S10" s="155"/>
      <c r="T10" s="155"/>
      <c r="U10" s="156"/>
      <c r="X10" t="str">
        <f>'ZPO výpočet'!X10</f>
        <v>….</v>
      </c>
      <c r="Y10">
        <f>'ZPO výpočet'!Y10</f>
        <v>0</v>
      </c>
      <c r="Z10">
        <f>'ZPO výpočet'!Z10</f>
        <v>0</v>
      </c>
      <c r="AA10" t="str">
        <f>'ZPO výpočet'!AA10</f>
        <v>chemický</v>
      </c>
      <c r="AB10">
        <f>'ZPO výpočet'!AB10</f>
        <v>0</v>
      </c>
      <c r="AC10" t="str">
        <f>'ZPO výpočet'!AC10</f>
        <v>žlutá</v>
      </c>
      <c r="AD10">
        <f>'ZPO výpočet'!AD10</f>
        <v>0</v>
      </c>
      <c r="AE10">
        <f>'ZPO výpočet'!AE10</f>
        <v>0</v>
      </c>
      <c r="AF10">
        <f>'ZPO výpočet'!AF10</f>
        <v>0</v>
      </c>
      <c r="AG10">
        <f>'ZPO výpočet'!AG10</f>
        <v>0</v>
      </c>
      <c r="AH10" t="str">
        <f>'ZPO výpočet'!AH10</f>
        <v>Sledování teploty, případné zkrápění, překrytí a hutnění</v>
      </c>
      <c r="AI10">
        <f>'ZPO výpočet'!AI10</f>
        <v>0</v>
      </c>
      <c r="AJ10">
        <f>'ZPO výpočet'!AJ10</f>
        <v>0</v>
      </c>
      <c r="AK10">
        <f>'ZPO výpočet'!AK10</f>
        <v>0</v>
      </c>
      <c r="AL10">
        <f>'ZPO výpočet'!AL10</f>
        <v>0</v>
      </c>
      <c r="AM10">
        <f>'ZPO výpočet'!AM10</f>
        <v>0</v>
      </c>
      <c r="AN10">
        <f>'ZPO výpočet'!AN10</f>
        <v>0</v>
      </c>
      <c r="AO10">
        <f>'ZPO výpočet'!AO10</f>
        <v>0</v>
      </c>
      <c r="AP10">
        <f>'ZPO výpočet'!AP10</f>
        <v>0</v>
      </c>
      <c r="AQ10">
        <f>'ZPO výpočet'!AQ10</f>
        <v>0</v>
      </c>
      <c r="AR10">
        <f>'ZPO výpočet'!AR10</f>
        <v>0</v>
      </c>
      <c r="AS10">
        <f>'ZPO výpočet'!AS10</f>
        <v>0</v>
      </c>
      <c r="AT10">
        <f>'ZPO výpočet'!AT10</f>
        <v>0</v>
      </c>
      <c r="AU10">
        <f>'ZPO výpočet'!AU10</f>
        <v>0</v>
      </c>
      <c r="AV10">
        <f>'ZPO výpočet'!AV10</f>
        <v>0</v>
      </c>
      <c r="AW10">
        <f>'ZPO výpočet'!AW10</f>
        <v>0</v>
      </c>
      <c r="AX10">
        <f>'ZPO výpočet'!AX10</f>
        <v>0</v>
      </c>
      <c r="AY10">
        <f>'ZPO výpočet'!AY10</f>
        <v>0</v>
      </c>
    </row>
    <row r="11" spans="1:51" x14ac:dyDescent="0.25">
      <c r="A11" s="164" t="s">
        <v>7</v>
      </c>
      <c r="B11" s="165"/>
      <c r="C11" s="165"/>
      <c r="D11" s="171" t="str">
        <f>'zadání odpadu'!D12:L12</f>
        <v>….</v>
      </c>
      <c r="E11" s="155"/>
      <c r="F11" s="155"/>
      <c r="G11" s="155"/>
      <c r="H11" s="155"/>
      <c r="I11" s="155"/>
      <c r="J11" s="155"/>
      <c r="K11" s="155"/>
      <c r="L11" s="172"/>
      <c r="M11" s="155" t="str">
        <f>IF('zadání odpadu'!Q22=0,X11,'zadání odpadu'!Q22)</f>
        <v>….</v>
      </c>
      <c r="N11" s="155"/>
      <c r="O11" s="155"/>
      <c r="P11" s="155"/>
      <c r="Q11" s="155"/>
      <c r="R11" s="155"/>
      <c r="S11" s="155"/>
      <c r="T11" s="155"/>
      <c r="U11" s="156"/>
      <c r="X11" t="str">
        <f>'ZPO výpočet'!X11</f>
        <v>….</v>
      </c>
      <c r="Y11">
        <f>'ZPO výpočet'!Y11</f>
        <v>0</v>
      </c>
      <c r="Z11">
        <f>'ZPO výpočet'!Z11</f>
        <v>0</v>
      </c>
      <c r="AA11" t="str">
        <f>'ZPO výpočet'!AA11</f>
        <v>štiplavý</v>
      </c>
      <c r="AB11">
        <f>'ZPO výpočet'!AB11</f>
        <v>0</v>
      </c>
      <c r="AC11" t="str">
        <f>'ZPO výpočet'!AC11</f>
        <v>šedá</v>
      </c>
      <c r="AD11">
        <f>'ZPO výpočet'!AD11</f>
        <v>0</v>
      </c>
      <c r="AE11">
        <f>'ZPO výpočet'!AE11</f>
        <v>0</v>
      </c>
      <c r="AF11">
        <f>'ZPO výpočet'!AF11</f>
        <v>0</v>
      </c>
      <c r="AG11">
        <f>'ZPO výpočet'!AG11</f>
        <v>0</v>
      </c>
      <c r="AH11" t="str">
        <f>'ZPO výpočet'!AH11</f>
        <v xml:space="preserve">Nevhodné jako TZS pro překrytí, pro přijetí na skládku není potřeba provádět žádná zvláštní opatření, kromě hutnění. Pro odpad neplatí omezení smíchání s ostatními vybranými odpady. </v>
      </c>
      <c r="AI11">
        <f>'ZPO výpočet'!AI11</f>
        <v>0</v>
      </c>
      <c r="AJ11">
        <f>'ZPO výpočet'!AJ11</f>
        <v>0</v>
      </c>
      <c r="AK11">
        <f>'ZPO výpočet'!AK11</f>
        <v>0</v>
      </c>
      <c r="AL11">
        <f>'ZPO výpočet'!AL11</f>
        <v>0</v>
      </c>
      <c r="AM11">
        <f>'ZPO výpočet'!AM11</f>
        <v>0</v>
      </c>
      <c r="AN11">
        <f>'ZPO výpočet'!AN11</f>
        <v>0</v>
      </c>
      <c r="AO11">
        <f>'ZPO výpočet'!AO11</f>
        <v>0</v>
      </c>
      <c r="AP11">
        <f>'ZPO výpočet'!AP11</f>
        <v>0</v>
      </c>
      <c r="AQ11">
        <f>'ZPO výpočet'!AQ11</f>
        <v>0</v>
      </c>
      <c r="AR11">
        <f>'ZPO výpočet'!AR11</f>
        <v>0</v>
      </c>
      <c r="AS11">
        <f>'ZPO výpočet'!AS11</f>
        <v>0</v>
      </c>
      <c r="AT11">
        <f>'ZPO výpočet'!AT11</f>
        <v>0</v>
      </c>
      <c r="AU11">
        <f>'ZPO výpočet'!AU11</f>
        <v>0</v>
      </c>
      <c r="AV11">
        <f>'ZPO výpočet'!AV11</f>
        <v>0</v>
      </c>
      <c r="AW11">
        <f>'ZPO výpočet'!AW11</f>
        <v>0</v>
      </c>
      <c r="AX11">
        <f>'ZPO výpočet'!AX11</f>
        <v>0</v>
      </c>
      <c r="AY11">
        <f>'ZPO výpočet'!AY11</f>
        <v>0</v>
      </c>
    </row>
    <row r="12" spans="1:51" ht="15.75" thickBot="1" x14ac:dyDescent="0.3">
      <c r="A12" s="166" t="s">
        <v>8</v>
      </c>
      <c r="B12" s="167"/>
      <c r="C12" s="167"/>
      <c r="D12" s="173" t="str">
        <f>'zadání odpadu'!D13:L13</f>
        <v>….</v>
      </c>
      <c r="E12" s="157"/>
      <c r="F12" s="157"/>
      <c r="G12" s="157"/>
      <c r="H12" s="157"/>
      <c r="I12" s="157"/>
      <c r="J12" s="157"/>
      <c r="K12" s="157"/>
      <c r="L12" s="174"/>
      <c r="M12" s="157" t="str">
        <f>IF('zadání odpadu'!Q23=0,X12,'zadání odpadu'!Q23)</f>
        <v>….</v>
      </c>
      <c r="N12" s="157"/>
      <c r="O12" s="157"/>
      <c r="P12" s="157"/>
      <c r="Q12" s="157"/>
      <c r="R12" s="157"/>
      <c r="S12" s="157"/>
      <c r="T12" s="157"/>
      <c r="U12" s="158"/>
      <c r="X12" t="str">
        <f>'ZPO výpočet'!X12</f>
        <v>….</v>
      </c>
      <c r="Y12">
        <f>'ZPO výpočet'!Y12</f>
        <v>0</v>
      </c>
      <c r="Z12">
        <f>'ZPO výpočet'!Z12</f>
        <v>0</v>
      </c>
      <c r="AA12">
        <f>'ZPO výpočet'!AA12</f>
        <v>0</v>
      </c>
      <c r="AB12">
        <f>'ZPO výpočet'!AB12</f>
        <v>0</v>
      </c>
      <c r="AC12" t="str">
        <f>'ZPO výpočet'!AC12</f>
        <v>žlutohnědá</v>
      </c>
      <c r="AD12">
        <f>'ZPO výpočet'!AD12</f>
        <v>0</v>
      </c>
      <c r="AE12">
        <f>'ZPO výpočet'!AE12</f>
        <v>0</v>
      </c>
      <c r="AF12">
        <f>'ZPO výpočet'!AF12</f>
        <v>0</v>
      </c>
      <c r="AG12">
        <f>'ZPO výpočet'!AG12</f>
        <v>0</v>
      </c>
      <c r="AH12" t="str">
        <f>'ZPO výpočet'!AH12</f>
        <v>Odůvodnění</v>
      </c>
      <c r="AI12">
        <f>'ZPO výpočet'!AI12</f>
        <v>0</v>
      </c>
      <c r="AJ12">
        <f>'ZPO výpočet'!AJ12</f>
        <v>0</v>
      </c>
      <c r="AK12">
        <f>'ZPO výpočet'!AK12</f>
        <v>0</v>
      </c>
      <c r="AL12">
        <f>'ZPO výpočet'!AL12</f>
        <v>0</v>
      </c>
      <c r="AM12">
        <f>'ZPO výpočet'!AM12</f>
        <v>0</v>
      </c>
      <c r="AN12">
        <f>'ZPO výpočet'!AN12</f>
        <v>0</v>
      </c>
      <c r="AO12">
        <f>'ZPO výpočet'!AO12</f>
        <v>0</v>
      </c>
      <c r="AP12">
        <f>'ZPO výpočet'!AP12</f>
        <v>0</v>
      </c>
      <c r="AQ12">
        <f>'ZPO výpočet'!AQ12</f>
        <v>0</v>
      </c>
      <c r="AR12">
        <f>'ZPO výpočet'!AR12</f>
        <v>0</v>
      </c>
      <c r="AS12">
        <f>'ZPO výpočet'!AS12</f>
        <v>0</v>
      </c>
      <c r="AT12">
        <f>'ZPO výpočet'!AT12</f>
        <v>0</v>
      </c>
      <c r="AU12">
        <f>'ZPO výpočet'!AU12</f>
        <v>0</v>
      </c>
      <c r="AV12">
        <f>'ZPO výpočet'!AV12</f>
        <v>0</v>
      </c>
      <c r="AW12">
        <f>'ZPO výpočet'!AW12</f>
        <v>0</v>
      </c>
      <c r="AX12">
        <f>'ZPO výpočet'!AX12</f>
        <v>0</v>
      </c>
      <c r="AY12">
        <f>'ZPO výpočet'!AY12</f>
        <v>0</v>
      </c>
    </row>
    <row r="13" spans="1:51" ht="3.75" customHeight="1" thickBot="1" x14ac:dyDescent="0.3">
      <c r="X13">
        <f>'ZPO výpočet'!X13</f>
        <v>0</v>
      </c>
      <c r="Y13">
        <f>'ZPO výpočet'!Y13</f>
        <v>0</v>
      </c>
      <c r="Z13">
        <f>'ZPO výpočet'!Z13</f>
        <v>0</v>
      </c>
      <c r="AA13">
        <f>'ZPO výpočet'!AA13</f>
        <v>0</v>
      </c>
      <c r="AB13">
        <f>'ZPO výpočet'!AB13</f>
        <v>0</v>
      </c>
      <c r="AC13" t="str">
        <f>'ZPO výpočet'!AC13</f>
        <v>čirá</v>
      </c>
      <c r="AD13">
        <f>'ZPO výpočet'!AD13</f>
        <v>0</v>
      </c>
      <c r="AE13">
        <f>'ZPO výpočet'!AE13</f>
        <v>0</v>
      </c>
      <c r="AF13">
        <f>'ZPO výpočet'!AF13</f>
        <v>0</v>
      </c>
      <c r="AG13">
        <f>'ZPO výpočet'!AG13</f>
        <v>0</v>
      </c>
      <c r="AH13">
        <f>'ZPO výpočet'!AH13</f>
        <v>0</v>
      </c>
      <c r="AI13">
        <f>'ZPO výpočet'!AI13</f>
        <v>0</v>
      </c>
      <c r="AJ13">
        <f>'ZPO výpočet'!AJ13</f>
        <v>0</v>
      </c>
      <c r="AK13">
        <f>'ZPO výpočet'!AK13</f>
        <v>0</v>
      </c>
      <c r="AL13">
        <f>'ZPO výpočet'!AL13</f>
        <v>0</v>
      </c>
      <c r="AM13">
        <f>'ZPO výpočet'!AM13</f>
        <v>0</v>
      </c>
      <c r="AN13">
        <f>'ZPO výpočet'!AN13</f>
        <v>0</v>
      </c>
      <c r="AO13">
        <f>'ZPO výpočet'!AO13</f>
        <v>0</v>
      </c>
      <c r="AP13">
        <f>'ZPO výpočet'!AP13</f>
        <v>0</v>
      </c>
      <c r="AQ13">
        <f>'ZPO výpočet'!AQ13</f>
        <v>0</v>
      </c>
      <c r="AR13">
        <f>'ZPO výpočet'!AR13</f>
        <v>0</v>
      </c>
      <c r="AS13">
        <f>'ZPO výpočet'!AS13</f>
        <v>0</v>
      </c>
      <c r="AT13">
        <f>'ZPO výpočet'!AT13</f>
        <v>0</v>
      </c>
      <c r="AU13">
        <f>'ZPO výpočet'!AU13</f>
        <v>0</v>
      </c>
      <c r="AV13">
        <f>'ZPO výpočet'!AV13</f>
        <v>0</v>
      </c>
      <c r="AW13">
        <f>'ZPO výpočet'!AW13</f>
        <v>0</v>
      </c>
      <c r="AX13">
        <f>'ZPO výpočet'!AX13</f>
        <v>0</v>
      </c>
      <c r="AY13">
        <f>'ZPO výpočet'!AY13</f>
        <v>0</v>
      </c>
    </row>
    <row r="14" spans="1:51" ht="12" customHeight="1" x14ac:dyDescent="0.25">
      <c r="A14" s="4" t="s">
        <v>10</v>
      </c>
      <c r="B14" s="5"/>
      <c r="C14" s="6"/>
      <c r="D14" s="6"/>
      <c r="E14" s="6"/>
      <c r="F14" s="6"/>
      <c r="G14" s="6"/>
      <c r="H14" s="6"/>
      <c r="I14" s="6"/>
      <c r="J14" s="6"/>
      <c r="K14" s="6"/>
      <c r="L14" s="7" t="s">
        <v>11</v>
      </c>
      <c r="M14" s="6"/>
      <c r="N14" s="6"/>
      <c r="O14" s="6"/>
      <c r="P14" s="6"/>
      <c r="Q14" s="6"/>
      <c r="R14" s="6"/>
      <c r="S14" s="7" t="s">
        <v>36</v>
      </c>
      <c r="T14" s="5"/>
      <c r="U14" s="8"/>
      <c r="X14">
        <f>'ZPO výpočet'!X14</f>
        <v>0</v>
      </c>
      <c r="Y14">
        <f>'ZPO výpočet'!Y14</f>
        <v>0</v>
      </c>
      <c r="Z14">
        <f>'ZPO výpočet'!Z14</f>
        <v>0</v>
      </c>
      <c r="AA14">
        <f>'ZPO výpočet'!AA14</f>
        <v>0</v>
      </c>
      <c r="AB14">
        <f>'ZPO výpočet'!AB14</f>
        <v>0</v>
      </c>
      <c r="AC14">
        <f>'ZPO výpočet'!AC14</f>
        <v>0</v>
      </c>
      <c r="AD14">
        <f>'ZPO výpočet'!AD14</f>
        <v>0</v>
      </c>
      <c r="AE14">
        <f>'ZPO výpočet'!AE14</f>
        <v>0</v>
      </c>
      <c r="AF14">
        <f>'ZPO výpočet'!AF14</f>
        <v>0</v>
      </c>
      <c r="AG14">
        <f>'ZPO výpočet'!AG14</f>
        <v>0</v>
      </c>
      <c r="AH14" t="str">
        <f>'ZPO výpočet'!AH14</f>
        <v>Prakticky s ohledem na současný a vědecký pokrok nelze tento odpad materiálově recyklovat</v>
      </c>
      <c r="AI14">
        <f>'ZPO výpočet'!AI14</f>
        <v>0</v>
      </c>
      <c r="AJ14">
        <f>'ZPO výpočet'!AJ14</f>
        <v>0</v>
      </c>
      <c r="AK14">
        <f>'ZPO výpočet'!AK14</f>
        <v>0</v>
      </c>
      <c r="AL14">
        <f>'ZPO výpočet'!AL14</f>
        <v>0</v>
      </c>
      <c r="AM14">
        <f>'ZPO výpočet'!AM14</f>
        <v>0</v>
      </c>
      <c r="AN14">
        <f>'ZPO výpočet'!AN14</f>
        <v>0</v>
      </c>
      <c r="AO14">
        <f>'ZPO výpočet'!AO14</f>
        <v>0</v>
      </c>
      <c r="AP14">
        <f>'ZPO výpočet'!AP14</f>
        <v>0</v>
      </c>
      <c r="AQ14">
        <f>'ZPO výpočet'!AQ14</f>
        <v>0</v>
      </c>
      <c r="AR14">
        <f>'ZPO výpočet'!AR14</f>
        <v>0</v>
      </c>
      <c r="AS14">
        <f>'ZPO výpočet'!AS14</f>
        <v>0</v>
      </c>
      <c r="AT14">
        <f>'ZPO výpočet'!AT14</f>
        <v>0</v>
      </c>
      <c r="AU14">
        <f>'ZPO výpočet'!AU14</f>
        <v>0</v>
      </c>
      <c r="AV14">
        <f>'ZPO výpočet'!AV14</f>
        <v>0</v>
      </c>
      <c r="AW14">
        <f>'ZPO výpočet'!AW14</f>
        <v>0</v>
      </c>
      <c r="AX14">
        <f>'ZPO výpočet'!AX14</f>
        <v>0</v>
      </c>
      <c r="AY14">
        <f>'ZPO výpočet'!AY14</f>
        <v>0</v>
      </c>
    </row>
    <row r="15" spans="1:51" ht="31.5" customHeight="1" x14ac:dyDescent="0.5">
      <c r="A15" s="185" t="str">
        <f>'zadání odpadu'!P30</f>
        <v>Stavební materiály obsahující azbest</v>
      </c>
      <c r="B15" s="186"/>
      <c r="C15" s="186"/>
      <c r="D15" s="186"/>
      <c r="E15" s="186"/>
      <c r="F15" s="186"/>
      <c r="G15" s="186"/>
      <c r="H15" s="186"/>
      <c r="I15" s="186"/>
      <c r="J15" s="186"/>
      <c r="K15" s="186"/>
      <c r="L15" s="187">
        <f>INDEX($AB$26:$BE$62,$Z$25-25,1)</f>
        <v>170605</v>
      </c>
      <c r="M15" s="188"/>
      <c r="N15" s="188"/>
      <c r="O15" s="188"/>
      <c r="P15" s="188"/>
      <c r="Q15" s="188"/>
      <c r="R15" s="189"/>
      <c r="S15" s="187" t="str">
        <f>INDEX($AB$26:$BE$62,$Z$25-25,3)</f>
        <v>N</v>
      </c>
      <c r="T15" s="190"/>
      <c r="U15" s="191"/>
      <c r="X15">
        <f>'ZPO výpočet'!X15</f>
        <v>0</v>
      </c>
      <c r="Y15">
        <f>'ZPO výpočet'!Y15</f>
        <v>0</v>
      </c>
      <c r="Z15">
        <f>'ZPO výpočet'!Z15</f>
        <v>0</v>
      </c>
      <c r="AA15" t="str">
        <f>'ZPO výpočet'!AA15</f>
        <v>doplnění výhřevnosti</v>
      </c>
      <c r="AB15">
        <f>'ZPO výpočet'!AB15</f>
        <v>0</v>
      </c>
      <c r="AC15">
        <f>'ZPO výpočet'!AC15</f>
        <v>0</v>
      </c>
      <c r="AD15">
        <f>'ZPO výpočet'!AD15</f>
        <v>0</v>
      </c>
      <c r="AE15">
        <f>'ZPO výpočet'!AE15</f>
        <v>0</v>
      </c>
      <c r="AF15">
        <f>'ZPO výpočet'!AF15</f>
        <v>0</v>
      </c>
      <c r="AG15">
        <f>'ZPO výpočet'!AG15</f>
        <v>0</v>
      </c>
      <c r="AH15" t="str">
        <f>'ZPO výpočet'!AH15</f>
        <v>Technicky neproveditelné</v>
      </c>
      <c r="AI15">
        <f>'ZPO výpočet'!AI15</f>
        <v>0</v>
      </c>
      <c r="AJ15">
        <f>'ZPO výpočet'!AJ15</f>
        <v>0</v>
      </c>
      <c r="AK15">
        <f>'ZPO výpočet'!AK15</f>
        <v>0</v>
      </c>
      <c r="AL15">
        <f>'ZPO výpočet'!AL15</f>
        <v>0</v>
      </c>
      <c r="AM15">
        <f>'ZPO výpočet'!AM15</f>
        <v>0</v>
      </c>
      <c r="AN15">
        <f>'ZPO výpočet'!AN15</f>
        <v>0</v>
      </c>
      <c r="AO15">
        <f>'ZPO výpočet'!AO15</f>
        <v>0</v>
      </c>
      <c r="AP15">
        <f>'ZPO výpočet'!AP15</f>
        <v>0</v>
      </c>
      <c r="AQ15">
        <f>'ZPO výpočet'!AQ15</f>
        <v>0</v>
      </c>
      <c r="AR15">
        <f>'ZPO výpočet'!AR15</f>
        <v>0</v>
      </c>
      <c r="AS15">
        <f>'ZPO výpočet'!AS15</f>
        <v>0</v>
      </c>
      <c r="AT15">
        <f>'ZPO výpočet'!AT15</f>
        <v>0</v>
      </c>
      <c r="AU15">
        <f>'ZPO výpočet'!AU15</f>
        <v>0</v>
      </c>
      <c r="AV15">
        <f>'ZPO výpočet'!AV15</f>
        <v>0</v>
      </c>
      <c r="AW15">
        <f>'ZPO výpočet'!AW15</f>
        <v>0</v>
      </c>
      <c r="AX15">
        <f>'ZPO výpočet'!AX15</f>
        <v>0</v>
      </c>
      <c r="AY15">
        <f>'ZPO výpočet'!AY15</f>
        <v>0</v>
      </c>
    </row>
    <row r="16" spans="1:51" ht="32.25" customHeight="1" x14ac:dyDescent="0.25">
      <c r="A16" s="192" t="s">
        <v>30</v>
      </c>
      <c r="B16" s="183"/>
      <c r="C16" s="183"/>
      <c r="D16" s="183"/>
      <c r="E16" s="183"/>
      <c r="F16" s="30" t="str">
        <f>INDEX($AB$26:$BE$62,$Z$25-25,4)</f>
        <v>NE</v>
      </c>
      <c r="G16" s="182" t="s">
        <v>31</v>
      </c>
      <c r="H16" s="183"/>
      <c r="I16" s="183"/>
      <c r="J16" s="180" t="str">
        <f>IF('zadání odpadu'!F33=0,"",'zadání odpadu'!F33)</f>
        <v/>
      </c>
      <c r="K16" s="181"/>
      <c r="L16" s="182" t="s">
        <v>32</v>
      </c>
      <c r="M16" s="183"/>
      <c r="N16" s="183"/>
      <c r="O16" s="180" t="str">
        <f>IF('zadání odpadu'!F34=0,"",'zadání odpadu'!F34)</f>
        <v/>
      </c>
      <c r="P16" s="181"/>
      <c r="Q16" s="182" t="s">
        <v>33</v>
      </c>
      <c r="R16" s="183"/>
      <c r="S16" s="183"/>
      <c r="T16" s="180" t="str">
        <f>IF('zadání odpadu'!F35=0,"",'zadání odpadu'!F35)</f>
        <v/>
      </c>
      <c r="U16" s="184"/>
      <c r="X16">
        <f>'ZPO výpočet'!X16</f>
        <v>0</v>
      </c>
      <c r="Y16" t="str">
        <f>'ZPO výpočet'!Y16</f>
        <v>výhřevnost</v>
      </c>
      <c r="Z16" t="str">
        <f>'ZPO výpočet'!Z16</f>
        <v>stabilita</v>
      </c>
      <c r="AA16" t="str">
        <f>'ZPO výpočet'!AA16</f>
        <v>upřesnění: výhřevnost je proměnlivá dle složení odpadu</v>
      </c>
      <c r="AB16">
        <f>'ZPO výpočet'!AB16</f>
        <v>0</v>
      </c>
      <c r="AC16">
        <f>'ZPO výpočet'!AC16</f>
        <v>0</v>
      </c>
      <c r="AD16">
        <f>'ZPO výpočet'!AD16</f>
        <v>0</v>
      </c>
      <c r="AE16" t="str">
        <f>'ZPO výpočet'!AE16</f>
        <v>kategorie odpadu</v>
      </c>
      <c r="AF16">
        <f>'ZPO výpočet'!AF16</f>
        <v>0</v>
      </c>
      <c r="AG16">
        <f>'ZPO výpočet'!AG16</f>
        <v>0</v>
      </c>
      <c r="AH16" t="str">
        <f>'ZPO výpočet'!AH16</f>
        <v>Úpravou nelze dosáhnout snížení objemu odpadu nebo snížení nebo odstranění nebezpečných vlastností</v>
      </c>
      <c r="AI16">
        <f>'ZPO výpočet'!AI16</f>
        <v>0</v>
      </c>
      <c r="AJ16">
        <f>'ZPO výpočet'!AJ16</f>
        <v>0</v>
      </c>
      <c r="AK16">
        <f>'ZPO výpočet'!AK16</f>
        <v>0</v>
      </c>
      <c r="AL16">
        <f>'ZPO výpočet'!AL16</f>
        <v>0</v>
      </c>
      <c r="AM16">
        <f>'ZPO výpočet'!AM16</f>
        <v>0</v>
      </c>
      <c r="AN16">
        <f>'ZPO výpočet'!AN16</f>
        <v>0</v>
      </c>
      <c r="AO16">
        <f>'ZPO výpočet'!AO16</f>
        <v>0</v>
      </c>
      <c r="AP16">
        <f>'ZPO výpočet'!AP16</f>
        <v>0</v>
      </c>
      <c r="AQ16">
        <f>'ZPO výpočet'!AQ16</f>
        <v>0</v>
      </c>
      <c r="AR16">
        <f>'ZPO výpočet'!AR16</f>
        <v>0</v>
      </c>
      <c r="AS16">
        <f>'ZPO výpočet'!AS16</f>
        <v>0</v>
      </c>
      <c r="AT16">
        <f>'ZPO výpočet'!AT16</f>
        <v>0</v>
      </c>
      <c r="AU16">
        <f>'ZPO výpočet'!AU16</f>
        <v>0</v>
      </c>
      <c r="AV16">
        <f>'ZPO výpočet'!AV16</f>
        <v>0</v>
      </c>
      <c r="AW16">
        <f>'ZPO výpočet'!AW16</f>
        <v>0</v>
      </c>
      <c r="AX16">
        <f>'ZPO výpočet'!AX16</f>
        <v>0</v>
      </c>
      <c r="AY16">
        <f>'ZPO výpočet'!AY16</f>
        <v>0</v>
      </c>
    </row>
    <row r="17" spans="1:57" x14ac:dyDescent="0.25">
      <c r="A17" s="147" t="s">
        <v>38</v>
      </c>
      <c r="B17" s="148"/>
      <c r="C17" s="148"/>
      <c r="D17" s="148"/>
      <c r="E17" s="148"/>
      <c r="F17" s="145" t="str">
        <f>INDEX($AB$26:$BE$62,$Z$25-25,5)</f>
        <v>HP7</v>
      </c>
      <c r="G17" s="145"/>
      <c r="H17" s="149"/>
      <c r="I17" s="150"/>
      <c r="J17" s="149"/>
      <c r="K17" s="150"/>
      <c r="L17" s="145"/>
      <c r="M17" s="145"/>
      <c r="N17" s="145"/>
      <c r="O17" s="145"/>
      <c r="P17" s="145"/>
      <c r="Q17" s="145"/>
      <c r="R17" s="145"/>
      <c r="S17" s="145"/>
      <c r="T17" s="145"/>
      <c r="U17" s="146"/>
      <c r="X17">
        <f>'ZPO výpočet'!X17</f>
        <v>0</v>
      </c>
      <c r="Y17" t="str">
        <f>'ZPO výpočet'!Y17</f>
        <v>&gt; 6,5</v>
      </c>
      <c r="Z17" t="str">
        <f>'ZPO výpočet'!Z17</f>
        <v>&gt;10</v>
      </c>
      <c r="AA17" t="str">
        <f>'ZPO výpočet'!AA17</f>
        <v>upřesnění: pouze stavební materiál, předpoklad nízká</v>
      </c>
      <c r="AB17">
        <f>'ZPO výpočet'!AB17</f>
        <v>0</v>
      </c>
      <c r="AC17">
        <f>'ZPO výpočet'!AC17</f>
        <v>0</v>
      </c>
      <c r="AD17" t="str">
        <f>'ZPO výpočet'!AD17</f>
        <v>ANO</v>
      </c>
      <c r="AE17" t="str">
        <f>'ZPO výpočet'!AE17</f>
        <v>N</v>
      </c>
      <c r="AF17">
        <f>'ZPO výpočet'!AF17</f>
        <v>0</v>
      </c>
      <c r="AG17">
        <f>'ZPO výpočet'!AG17</f>
        <v>0</v>
      </c>
      <c r="AH17" t="str">
        <f>'ZPO výpočet'!AH17</f>
        <v>Celkové nepříznivé dopady úpravy odpadu na ŽP převyšují příznivé dopady jeho odstranění</v>
      </c>
      <c r="AI17">
        <f>'ZPO výpočet'!AI17</f>
        <v>0</v>
      </c>
      <c r="AJ17">
        <f>'ZPO výpočet'!AJ17</f>
        <v>0</v>
      </c>
      <c r="AK17">
        <f>'ZPO výpočet'!AK17</f>
        <v>0</v>
      </c>
      <c r="AL17">
        <f>'ZPO výpočet'!AL17</f>
        <v>0</v>
      </c>
      <c r="AM17">
        <f>'ZPO výpočet'!AM17</f>
        <v>0</v>
      </c>
      <c r="AN17">
        <f>'ZPO výpočet'!AN17</f>
        <v>0</v>
      </c>
      <c r="AO17">
        <f>'ZPO výpočet'!AO17</f>
        <v>0</v>
      </c>
      <c r="AP17">
        <f>'ZPO výpočet'!AP17</f>
        <v>0</v>
      </c>
      <c r="AQ17">
        <f>'ZPO výpočet'!AQ17</f>
        <v>0</v>
      </c>
      <c r="AR17">
        <f>'ZPO výpočet'!AR17</f>
        <v>0</v>
      </c>
      <c r="AS17">
        <f>'ZPO výpočet'!AS17</f>
        <v>0</v>
      </c>
      <c r="AT17">
        <f>'ZPO výpočet'!AT17</f>
        <v>0</v>
      </c>
      <c r="AU17">
        <f>'ZPO výpočet'!AU17</f>
        <v>0</v>
      </c>
      <c r="AV17">
        <f>'ZPO výpočet'!AV17</f>
        <v>0</v>
      </c>
      <c r="AW17">
        <f>'ZPO výpočet'!AW17</f>
        <v>0</v>
      </c>
      <c r="AX17">
        <f>'ZPO výpočet'!AX17</f>
        <v>0</v>
      </c>
      <c r="AY17">
        <f>'ZPO výpočet'!AY17</f>
        <v>0</v>
      </c>
    </row>
    <row r="18" spans="1:57" ht="13.5" customHeight="1" x14ac:dyDescent="0.25">
      <c r="A18" s="31" t="s">
        <v>39</v>
      </c>
      <c r="B18" s="32"/>
      <c r="C18" s="32"/>
      <c r="D18" s="32"/>
      <c r="E18" s="32"/>
      <c r="F18" s="33"/>
      <c r="G18" s="33"/>
      <c r="H18" s="33"/>
      <c r="I18" s="33"/>
      <c r="J18" s="33"/>
      <c r="K18" s="33"/>
      <c r="L18" s="33"/>
      <c r="M18" s="33"/>
      <c r="N18" s="33"/>
      <c r="O18" s="33"/>
      <c r="P18" s="33"/>
      <c r="Q18" s="33"/>
      <c r="R18" s="33"/>
      <c r="S18" s="33"/>
      <c r="T18" s="33"/>
      <c r="U18" s="34"/>
      <c r="X18">
        <f>'ZPO výpočet'!X18</f>
        <v>0</v>
      </c>
      <c r="Y18" t="str">
        <f>'ZPO výpočet'!Y18</f>
        <v>&lt; 6,5</v>
      </c>
      <c r="Z18" t="str">
        <f>'ZPO výpočet'!Z18</f>
        <v>&lt; 10</v>
      </c>
      <c r="AA18" t="str">
        <f>'ZPO výpočet'!AA18</f>
        <v>upřesnění: předpoklad nízká výhřevnost dle složení odpadu</v>
      </c>
      <c r="AB18">
        <f>'ZPO výpočet'!AB18</f>
        <v>0</v>
      </c>
      <c r="AC18">
        <f>'ZPO výpočet'!AC18</f>
        <v>0</v>
      </c>
      <c r="AD18" t="str">
        <f>'ZPO výpočet'!AD18</f>
        <v>NE</v>
      </c>
      <c r="AE18" t="str">
        <f>'ZPO výpočet'!AE18</f>
        <v>O</v>
      </c>
      <c r="AF18">
        <f>'ZPO výpočet'!AF18</f>
        <v>0</v>
      </c>
      <c r="AG18">
        <f>'ZPO výpočet'!AG18</f>
        <v>0</v>
      </c>
      <c r="AH18" t="str">
        <f>'ZPO výpočet'!AH18</f>
        <v>Z odpadu již byly v místě jeho vzniku vytříděny využitelné či nebezpečné složky</v>
      </c>
      <c r="AI18">
        <f>'ZPO výpočet'!AI18</f>
        <v>0</v>
      </c>
      <c r="AJ18">
        <f>'ZPO výpočet'!AJ18</f>
        <v>0</v>
      </c>
      <c r="AK18">
        <f>'ZPO výpočet'!AK18</f>
        <v>0</v>
      </c>
      <c r="AL18">
        <f>'ZPO výpočet'!AL18</f>
        <v>0</v>
      </c>
      <c r="AM18">
        <f>'ZPO výpočet'!AM18</f>
        <v>0</v>
      </c>
      <c r="AN18">
        <f>'ZPO výpočet'!AN18</f>
        <v>0</v>
      </c>
      <c r="AO18">
        <f>'ZPO výpočet'!AO18</f>
        <v>0</v>
      </c>
      <c r="AP18">
        <f>'ZPO výpočet'!AP18</f>
        <v>0</v>
      </c>
      <c r="AQ18">
        <f>'ZPO výpočet'!AQ18</f>
        <v>0</v>
      </c>
      <c r="AR18">
        <f>'ZPO výpočet'!AR18</f>
        <v>0</v>
      </c>
      <c r="AS18">
        <f>'ZPO výpočet'!AS18</f>
        <v>0</v>
      </c>
      <c r="AT18">
        <f>'ZPO výpočet'!AT18</f>
        <v>0</v>
      </c>
      <c r="AU18">
        <f>'ZPO výpočet'!AU18</f>
        <v>0</v>
      </c>
      <c r="AV18">
        <f>'ZPO výpočet'!AV18</f>
        <v>0</v>
      </c>
      <c r="AW18">
        <f>'ZPO výpočet'!AW18</f>
        <v>0</v>
      </c>
      <c r="AX18">
        <f>'ZPO výpočet'!AX18</f>
        <v>0</v>
      </c>
      <c r="AY18">
        <f>'ZPO výpočet'!AY18</f>
        <v>0</v>
      </c>
    </row>
    <row r="19" spans="1:57" ht="88.5" customHeight="1" x14ac:dyDescent="0.25">
      <c r="A19" s="116" t="str">
        <f>INDEX($AB$26:$AN$62,$Z$25-25,6)</f>
        <v>Odpad vzniká při stavbách, demolicích, rekonstrukcích, stavebních úpravách.</v>
      </c>
      <c r="B19" s="117"/>
      <c r="C19" s="117"/>
      <c r="D19" s="117"/>
      <c r="E19" s="117"/>
      <c r="F19" s="117"/>
      <c r="G19" s="117"/>
      <c r="H19" s="117">
        <f t="shared" ref="H19:K21" si="0">INDEX($AB$26:$AN$62,$Z$25-25,1)</f>
        <v>170605</v>
      </c>
      <c r="I19" s="117"/>
      <c r="J19" s="117"/>
      <c r="K19" s="117"/>
      <c r="L19" s="117"/>
      <c r="M19" s="117"/>
      <c r="N19" s="117"/>
      <c r="O19" s="117">
        <f t="shared" ref="O19:R21" si="1">INDEX($AB$26:$AN$62,$Z$25-25,1)</f>
        <v>170605</v>
      </c>
      <c r="P19" s="117"/>
      <c r="Q19" s="117"/>
      <c r="R19" s="117"/>
      <c r="S19" s="117"/>
      <c r="T19" s="117"/>
      <c r="U19" s="118"/>
      <c r="X19">
        <f>'ZPO výpočet'!X19</f>
        <v>0</v>
      </c>
      <c r="Y19">
        <f>'ZPO výpočet'!Y19</f>
        <v>0</v>
      </c>
      <c r="Z19">
        <f>'ZPO výpočet'!Z19</f>
        <v>0</v>
      </c>
      <c r="AA19">
        <f>'ZPO výpočet'!AA19</f>
        <v>0</v>
      </c>
      <c r="AB19">
        <f>'ZPO výpočet'!AB19</f>
        <v>0</v>
      </c>
      <c r="AC19">
        <f>'ZPO výpočet'!AC19</f>
        <v>0</v>
      </c>
      <c r="AD19">
        <f>'ZPO výpočet'!AD19</f>
        <v>0</v>
      </c>
      <c r="AE19">
        <f>'ZPO výpočet'!AE19</f>
        <v>0</v>
      </c>
      <c r="AF19">
        <f>'ZPO výpočet'!AF19</f>
        <v>0</v>
      </c>
      <c r="AG19">
        <f>'ZPO výpočet'!AG19</f>
        <v>0</v>
      </c>
      <c r="AH19">
        <f>'ZPO výpočet'!AH19</f>
        <v>0</v>
      </c>
      <c r="AI19">
        <f>'ZPO výpočet'!AI19</f>
        <v>0</v>
      </c>
      <c r="AJ19">
        <f>'ZPO výpočet'!AJ19</f>
        <v>0</v>
      </c>
      <c r="AK19">
        <f>'ZPO výpočet'!AK19</f>
        <v>0</v>
      </c>
      <c r="AL19">
        <f>'ZPO výpočet'!AL19</f>
        <v>0</v>
      </c>
      <c r="AM19">
        <f>'ZPO výpočet'!AM19</f>
        <v>0</v>
      </c>
      <c r="AN19">
        <f>'ZPO výpočet'!AN19</f>
        <v>0</v>
      </c>
      <c r="AO19">
        <f>'ZPO výpočet'!AO19</f>
        <v>0</v>
      </c>
      <c r="AP19">
        <f>'ZPO výpočet'!AP19</f>
        <v>0</v>
      </c>
      <c r="AQ19">
        <f>'ZPO výpočet'!AQ19</f>
        <v>0</v>
      </c>
      <c r="AR19">
        <f>'ZPO výpočet'!AR19</f>
        <v>0</v>
      </c>
      <c r="AS19">
        <f>'ZPO výpočet'!AS19</f>
        <v>0</v>
      </c>
      <c r="AT19">
        <f>'ZPO výpočet'!AT19</f>
        <v>0</v>
      </c>
      <c r="AU19">
        <f>'ZPO výpočet'!AU19</f>
        <v>0</v>
      </c>
      <c r="AV19">
        <f>'ZPO výpočet'!AV19</f>
        <v>0</v>
      </c>
      <c r="AW19">
        <f>'ZPO výpočet'!AW19</f>
        <v>0</v>
      </c>
      <c r="AX19">
        <f>'ZPO výpočet'!AX19</f>
        <v>0</v>
      </c>
      <c r="AY19">
        <f>'ZPO výpočet'!AY19</f>
        <v>0</v>
      </c>
    </row>
    <row r="20" spans="1:57" ht="12.75" customHeight="1" x14ac:dyDescent="0.25">
      <c r="A20" s="199" t="s">
        <v>43</v>
      </c>
      <c r="B20" s="200"/>
      <c r="C20" s="200"/>
      <c r="D20" s="141" t="s">
        <v>62</v>
      </c>
      <c r="E20" s="141"/>
      <c r="F20" s="141"/>
      <c r="G20" s="141" t="s">
        <v>63</v>
      </c>
      <c r="H20" s="141"/>
      <c r="I20" s="141"/>
      <c r="J20" s="141" t="s">
        <v>45</v>
      </c>
      <c r="K20" s="141"/>
      <c r="L20" s="141"/>
      <c r="M20" s="141" t="s">
        <v>56</v>
      </c>
      <c r="N20" s="141"/>
      <c r="O20" s="141"/>
      <c r="P20" s="141" t="s">
        <v>65</v>
      </c>
      <c r="Q20" s="141"/>
      <c r="R20" s="141"/>
      <c r="S20" s="141" t="s">
        <v>64</v>
      </c>
      <c r="T20" s="141"/>
      <c r="U20" s="198"/>
      <c r="X20">
        <f>'ZPO výpočet'!X20</f>
        <v>0</v>
      </c>
      <c r="Y20">
        <f>'ZPO výpočet'!Y20</f>
        <v>0</v>
      </c>
      <c r="Z20" t="str">
        <f>'ZPO výpočet'!Z20</f>
        <v>nebezpečné vlastnosti</v>
      </c>
      <c r="AA20">
        <f>'ZPO výpočet'!AA20</f>
        <v>0</v>
      </c>
      <c r="AB20" t="str">
        <f>'ZPO výpočet'!AB20</f>
        <v>Nejsou</v>
      </c>
      <c r="AC20" t="str">
        <f>'ZPO výpočet'!AC20</f>
        <v>HP1</v>
      </c>
      <c r="AD20" t="str">
        <f>'ZPO výpočet'!AD20</f>
        <v>HP2</v>
      </c>
      <c r="AE20" t="str">
        <f>'ZPO výpočet'!AE20</f>
        <v>HP3</v>
      </c>
      <c r="AF20" t="str">
        <f>'ZPO výpočet'!AF20</f>
        <v>HP4</v>
      </c>
      <c r="AG20" t="str">
        <f>'ZPO výpočet'!AG20</f>
        <v>HP5</v>
      </c>
      <c r="AH20" t="str">
        <f>'ZPO výpočet'!AH20</f>
        <v>HP6</v>
      </c>
      <c r="AI20" t="str">
        <f>'ZPO výpočet'!AI20</f>
        <v>HP7</v>
      </c>
      <c r="AJ20" t="str">
        <f>'ZPO výpočet'!AJ20</f>
        <v>HP8</v>
      </c>
      <c r="AK20" t="str">
        <f>'ZPO výpočet'!AK20</f>
        <v>HP9</v>
      </c>
      <c r="AL20" t="str">
        <f>'ZPO výpočet'!AL20</f>
        <v>HP10</v>
      </c>
      <c r="AM20">
        <f>'ZPO výpočet'!AM20</f>
        <v>0</v>
      </c>
      <c r="AN20" t="str">
        <f>'ZPO výpočet'!AN20</f>
        <v>HP11</v>
      </c>
      <c r="AO20" t="str">
        <f>'ZPO výpočet'!AO20</f>
        <v>HP12</v>
      </c>
      <c r="AP20" t="str">
        <f>'ZPO výpočet'!AP20</f>
        <v>HP13</v>
      </c>
      <c r="AQ20" t="str">
        <f>'ZPO výpočet'!AQ20</f>
        <v>HP14</v>
      </c>
      <c r="AR20" t="str">
        <f>'ZPO výpočet'!AR20</f>
        <v>HP15</v>
      </c>
      <c r="AS20">
        <f>'ZPO výpočet'!AS20</f>
        <v>0</v>
      </c>
      <c r="AT20">
        <f>'ZPO výpočet'!AT20</f>
        <v>0</v>
      </c>
      <c r="AU20">
        <f>'ZPO výpočet'!AU20</f>
        <v>0</v>
      </c>
      <c r="AV20">
        <f>'ZPO výpočet'!AV20</f>
        <v>0</v>
      </c>
      <c r="AW20">
        <f>'ZPO výpočet'!AW20</f>
        <v>0</v>
      </c>
      <c r="AX20">
        <f>'ZPO výpočet'!AX20</f>
        <v>0</v>
      </c>
      <c r="AY20">
        <f>'ZPO výpočet'!AY20</f>
        <v>0</v>
      </c>
    </row>
    <row r="21" spans="1:57" ht="15" customHeight="1" x14ac:dyDescent="0.25">
      <c r="A21" s="201"/>
      <c r="B21" s="202"/>
      <c r="C21" s="202"/>
      <c r="D21" s="196" t="str">
        <f>INDEX($AB$26:$AN$62,$Z$25-25,9)</f>
        <v>pevné</v>
      </c>
      <c r="E21" s="143"/>
      <c r="F21" s="144"/>
      <c r="G21" s="142" t="str">
        <f>INDEX($AB$26:$AN$62,$Z$25-25,10)</f>
        <v>různorodá</v>
      </c>
      <c r="H21" s="143"/>
      <c r="I21" s="144"/>
      <c r="J21" s="142" t="str">
        <f>INDEX($AB$26:$AN$62,$Z$25-25,11)</f>
        <v>chemický</v>
      </c>
      <c r="K21" s="143">
        <f t="shared" si="0"/>
        <v>170605</v>
      </c>
      <c r="L21" s="144"/>
      <c r="M21" s="193" t="str">
        <f>INDEX($AB$26:$AN$62,$Z$25-25,12)</f>
        <v/>
      </c>
      <c r="N21" s="194"/>
      <c r="O21" s="195"/>
      <c r="P21" s="142" t="str">
        <f>INDEX($AB$26:$AN$62,$Z$25-25,13)</f>
        <v>Ne</v>
      </c>
      <c r="Q21" s="143"/>
      <c r="R21" s="144">
        <f t="shared" si="1"/>
        <v>170605</v>
      </c>
      <c r="S21" s="196" t="str">
        <f>INDEX($AB$26:$BE$62,$Z$25-25,14)</f>
        <v>heterogennní</v>
      </c>
      <c r="T21" s="196"/>
      <c r="U21" s="197"/>
      <c r="X21">
        <f>'ZPO výpočet'!X21</f>
        <v>0</v>
      </c>
      <c r="Y21">
        <f>'ZPO výpočet'!Y21</f>
        <v>0</v>
      </c>
      <c r="Z21">
        <f>'ZPO výpočet'!Z21</f>
        <v>0</v>
      </c>
      <c r="AA21">
        <f>'ZPO výpočet'!AA21</f>
        <v>0</v>
      </c>
      <c r="AB21">
        <f>'ZPO výpočet'!AB21</f>
        <v>0</v>
      </c>
      <c r="AC21" t="str">
        <f>'ZPO výpočet'!AC21</f>
        <v>HP1</v>
      </c>
      <c r="AD21" t="str">
        <f>'ZPO výpočet'!AD21</f>
        <v>HP2</v>
      </c>
      <c r="AE21" t="str">
        <f>'ZPO výpočet'!AE21</f>
        <v>HP3</v>
      </c>
      <c r="AF21" t="str">
        <f>'ZPO výpočet'!AF21</f>
        <v>HP4</v>
      </c>
      <c r="AG21" t="str">
        <f>'ZPO výpočet'!AG21</f>
        <v>HP5</v>
      </c>
      <c r="AH21" t="str">
        <f>'ZPO výpočet'!AH21</f>
        <v>HP6</v>
      </c>
      <c r="AI21" t="str">
        <f>'ZPO výpočet'!AI21</f>
        <v>HP7</v>
      </c>
      <c r="AJ21" t="str">
        <f>'ZPO výpočet'!AJ21</f>
        <v>HP8</v>
      </c>
      <c r="AK21" t="str">
        <f>'ZPO výpočet'!AK21</f>
        <v>HP9</v>
      </c>
      <c r="AL21" t="str">
        <f>'ZPO výpočet'!AL21</f>
        <v>HP10</v>
      </c>
      <c r="AM21">
        <f>'ZPO výpočet'!AM21</f>
        <v>0</v>
      </c>
      <c r="AN21" t="str">
        <f>'ZPO výpočet'!AN21</f>
        <v>HP11</v>
      </c>
      <c r="AO21" t="str">
        <f>'ZPO výpočet'!AO21</f>
        <v>HP12</v>
      </c>
      <c r="AP21" t="str">
        <f>'ZPO výpočet'!AP21</f>
        <v>HP13</v>
      </c>
      <c r="AQ21" t="str">
        <f>'ZPO výpočet'!AQ21</f>
        <v>HP14</v>
      </c>
      <c r="AR21" t="str">
        <f>'ZPO výpočet'!AR21</f>
        <v>HP15</v>
      </c>
      <c r="AS21">
        <f>'ZPO výpočet'!AS21</f>
        <v>0</v>
      </c>
      <c r="AT21">
        <f>'ZPO výpočet'!AT21</f>
        <v>0</v>
      </c>
      <c r="AU21">
        <f>'ZPO výpočet'!AU21</f>
        <v>0</v>
      </c>
      <c r="AV21">
        <f>'ZPO výpočet'!AV21</f>
        <v>0</v>
      </c>
      <c r="AW21">
        <f>'ZPO výpočet'!AW21</f>
        <v>0</v>
      </c>
      <c r="AX21">
        <f>'ZPO výpočet'!AX21</f>
        <v>0</v>
      </c>
      <c r="AY21">
        <f>'ZPO výpočet'!AY21</f>
        <v>0</v>
      </c>
    </row>
    <row r="22" spans="1:57" ht="12" customHeight="1" x14ac:dyDescent="0.25">
      <c r="A22" s="31" t="s">
        <v>68</v>
      </c>
      <c r="B22" s="35"/>
      <c r="C22" s="35"/>
      <c r="D22" s="35"/>
      <c r="E22" s="35"/>
      <c r="F22" s="33"/>
      <c r="G22" s="33"/>
      <c r="H22" s="33"/>
      <c r="I22" s="33"/>
      <c r="J22" s="33"/>
      <c r="K22" s="33"/>
      <c r="L22" s="33"/>
      <c r="M22" s="33"/>
      <c r="N22" s="33"/>
      <c r="O22" s="33"/>
      <c r="P22" s="33"/>
      <c r="Q22" s="33"/>
      <c r="R22" s="33"/>
      <c r="S22" s="33"/>
      <c r="T22" s="33"/>
      <c r="U22" s="34"/>
      <c r="X22">
        <f>'ZPO výpočet'!X22</f>
        <v>0</v>
      </c>
      <c r="Y22">
        <f>'ZPO výpočet'!Y22</f>
        <v>0</v>
      </c>
      <c r="Z22">
        <f>'ZPO výpočet'!Z22</f>
        <v>0</v>
      </c>
      <c r="AA22">
        <f>'ZPO výpočet'!AA22</f>
        <v>0</v>
      </c>
      <c r="AB22">
        <f>'ZPO výpočet'!AB22</f>
        <v>0</v>
      </c>
      <c r="AC22">
        <f>'ZPO výpočet'!AC22</f>
        <v>0</v>
      </c>
      <c r="AD22">
        <f>'ZPO výpočet'!AD22</f>
        <v>0</v>
      </c>
      <c r="AE22">
        <f>'ZPO výpočet'!AE22</f>
        <v>0</v>
      </c>
      <c r="AF22">
        <f>'ZPO výpočet'!AF22</f>
        <v>0</v>
      </c>
      <c r="AG22">
        <f>'ZPO výpočet'!AG22</f>
        <v>0</v>
      </c>
      <c r="AH22">
        <f>'ZPO výpočet'!AH22</f>
        <v>0</v>
      </c>
      <c r="AI22">
        <f>'ZPO výpočet'!AI22</f>
        <v>0</v>
      </c>
      <c r="AJ22">
        <f>'ZPO výpočet'!AJ22</f>
        <v>0</v>
      </c>
      <c r="AK22">
        <f>'ZPO výpočet'!AK22</f>
        <v>0</v>
      </c>
      <c r="AL22">
        <f>'ZPO výpočet'!AL22</f>
        <v>0</v>
      </c>
      <c r="AM22">
        <f>'ZPO výpočet'!AM22</f>
        <v>0</v>
      </c>
      <c r="AN22">
        <f>'ZPO výpočet'!AN22</f>
        <v>0</v>
      </c>
      <c r="AO22">
        <f>'ZPO výpočet'!AO22</f>
        <v>0</v>
      </c>
      <c r="AP22">
        <f>'ZPO výpočet'!AP22</f>
        <v>0</v>
      </c>
      <c r="AQ22">
        <f>'ZPO výpočet'!AQ22</f>
        <v>0</v>
      </c>
      <c r="AR22">
        <f>'ZPO výpočet'!AR22</f>
        <v>0</v>
      </c>
      <c r="AS22">
        <f>'ZPO výpočet'!AS22</f>
        <v>0</v>
      </c>
      <c r="AT22">
        <f>'ZPO výpočet'!AT22</f>
        <v>0</v>
      </c>
      <c r="AU22">
        <f>'ZPO výpočet'!AU22</f>
        <v>0</v>
      </c>
      <c r="AV22">
        <f>'ZPO výpočet'!AV22</f>
        <v>0</v>
      </c>
      <c r="AW22">
        <f>'ZPO výpočet'!AW22</f>
        <v>0</v>
      </c>
      <c r="AX22">
        <f>'ZPO výpočet'!AX22</f>
        <v>0</v>
      </c>
      <c r="AY22">
        <f>'ZPO výpočet'!AY22</f>
        <v>0</v>
      </c>
    </row>
    <row r="23" spans="1:57" ht="60.75" customHeight="1" x14ac:dyDescent="0.25">
      <c r="A23" s="116" t="str">
        <f>INDEX($AB$26:$AN$62,$Z$25-25,7)</f>
        <v>Vysoce heterogenní směs odpadů ze staveb, demolic, rekonstrukcí a stavebních úprav s obsahem azbestu - dále nevyužitelná směs izolačních materiálů s možnou příměsí zeminy, suti, cihel, betonu, obalů od stavebních materiálů  a jiných materiálů ze stavby.</v>
      </c>
      <c r="B23" s="117"/>
      <c r="C23" s="117"/>
      <c r="D23" s="117"/>
      <c r="E23" s="117"/>
      <c r="F23" s="117"/>
      <c r="G23" s="117"/>
      <c r="H23" s="117">
        <f t="shared" ref="H23" si="2">INDEX($AB$26:$AN$62,$Z$25-25,1)</f>
        <v>170605</v>
      </c>
      <c r="I23" s="117"/>
      <c r="J23" s="117"/>
      <c r="K23" s="117"/>
      <c r="L23" s="117"/>
      <c r="M23" s="117"/>
      <c r="N23" s="117"/>
      <c r="O23" s="117">
        <f t="shared" ref="O23" si="3">INDEX($AB$26:$AN$62,$Z$25-25,1)</f>
        <v>170605</v>
      </c>
      <c r="P23" s="117"/>
      <c r="Q23" s="117"/>
      <c r="R23" s="117"/>
      <c r="S23" s="117"/>
      <c r="T23" s="117"/>
      <c r="U23" s="118"/>
      <c r="X23">
        <f>'ZPO výpočet'!X23</f>
        <v>0</v>
      </c>
      <c r="Y23">
        <f>'ZPO výpočet'!Y23</f>
        <v>0</v>
      </c>
      <c r="Z23">
        <f>'ZPO výpočet'!Z23</f>
        <v>0</v>
      </c>
      <c r="AA23">
        <f>'ZPO výpočet'!AA23</f>
        <v>0</v>
      </c>
      <c r="AB23">
        <f>'ZPO výpočet'!AB23</f>
        <v>0</v>
      </c>
      <c r="AC23">
        <f>'ZPO výpočet'!AC23</f>
        <v>0</v>
      </c>
      <c r="AD23" t="str">
        <f>'ZPO výpočet'!AD23</f>
        <v>Odpad  19 původ ze skupin 20, 15 01 a 17</v>
      </c>
      <c r="AE23" t="str">
        <f>'ZPO výpočet'!AE23</f>
        <v>Nebezpečné vlastnosti</v>
      </c>
      <c r="AF23">
        <f>'ZPO výpočet'!AF23</f>
        <v>0</v>
      </c>
      <c r="AG23">
        <f>'ZPO výpočet'!AG23</f>
        <v>0</v>
      </c>
      <c r="AH23">
        <f>'ZPO výpočet'!AH23</f>
        <v>0</v>
      </c>
      <c r="AI23">
        <f>'ZPO výpočet'!AI23</f>
        <v>0</v>
      </c>
      <c r="AJ23">
        <f>'ZPO výpočet'!AJ23</f>
        <v>0</v>
      </c>
      <c r="AK23">
        <f>'ZPO výpočet'!AK23</f>
        <v>0</v>
      </c>
      <c r="AL23">
        <f>'ZPO výpočet'!AL23</f>
        <v>0</v>
      </c>
      <c r="AM23">
        <f>'ZPO výpočet'!AM23</f>
        <v>0</v>
      </c>
      <c r="AN23">
        <f>'ZPO výpočet'!AN23</f>
        <v>0</v>
      </c>
      <c r="AO23">
        <f>'ZPO výpočet'!AO23</f>
        <v>0</v>
      </c>
      <c r="AP23">
        <f>'ZPO výpočet'!AP23</f>
        <v>0</v>
      </c>
      <c r="AQ23">
        <f>'ZPO výpočet'!AQ23</f>
        <v>0</v>
      </c>
      <c r="AR23">
        <f>'ZPO výpočet'!AR23</f>
        <v>0</v>
      </c>
      <c r="AS23">
        <f>'ZPO výpočet'!AS23</f>
        <v>0</v>
      </c>
      <c r="AT23">
        <f>'ZPO výpočet'!AT23</f>
        <v>0</v>
      </c>
      <c r="AU23">
        <f>'ZPO výpočet'!AU23</f>
        <v>0</v>
      </c>
      <c r="AV23">
        <f>'ZPO výpočet'!AV23</f>
        <v>0</v>
      </c>
      <c r="AW23">
        <f>'ZPO výpočet'!AW23</f>
        <v>0</v>
      </c>
      <c r="AX23">
        <f>'ZPO výpočet'!AX23</f>
        <v>0</v>
      </c>
      <c r="AY23">
        <f>'ZPO výpočet'!AY23</f>
        <v>0</v>
      </c>
    </row>
    <row r="24" spans="1:57" ht="15" customHeight="1" x14ac:dyDescent="0.25">
      <c r="A24" s="119" t="s">
        <v>77</v>
      </c>
      <c r="B24" s="120"/>
      <c r="C24" s="120"/>
      <c r="D24" s="120"/>
      <c r="E24" s="120"/>
      <c r="F24" s="121" t="s">
        <v>134</v>
      </c>
      <c r="G24" s="122"/>
      <c r="H24" s="122"/>
      <c r="I24" s="122"/>
      <c r="J24" s="122"/>
      <c r="K24" s="122"/>
      <c r="L24" s="122"/>
      <c r="M24" s="122"/>
      <c r="N24" s="122"/>
      <c r="O24" s="122"/>
      <c r="P24" s="122"/>
      <c r="Q24" s="122"/>
      <c r="R24" s="122"/>
      <c r="S24" s="122"/>
      <c r="T24" s="122"/>
      <c r="U24" s="123"/>
      <c r="Z24" t="s">
        <v>138</v>
      </c>
      <c r="AA24" t="s">
        <v>138</v>
      </c>
      <c r="AB24">
        <v>1</v>
      </c>
      <c r="AC24">
        <v>2</v>
      </c>
      <c r="AD24">
        <v>3</v>
      </c>
      <c r="AE24">
        <v>4</v>
      </c>
      <c r="AF24">
        <v>5</v>
      </c>
      <c r="AG24">
        <v>6</v>
      </c>
      <c r="AH24">
        <v>7</v>
      </c>
      <c r="AI24">
        <v>8</v>
      </c>
      <c r="AJ24">
        <v>9</v>
      </c>
      <c r="AK24">
        <v>10</v>
      </c>
      <c r="AL24">
        <v>11</v>
      </c>
      <c r="AM24">
        <v>12</v>
      </c>
      <c r="AN24">
        <v>13</v>
      </c>
      <c r="AO24">
        <v>14</v>
      </c>
      <c r="AP24">
        <v>15</v>
      </c>
      <c r="AQ24">
        <v>16</v>
      </c>
      <c r="AR24">
        <v>17</v>
      </c>
      <c r="AS24">
        <v>18</v>
      </c>
      <c r="AT24">
        <v>19</v>
      </c>
      <c r="AU24">
        <v>20</v>
      </c>
      <c r="AV24">
        <v>21</v>
      </c>
      <c r="AW24">
        <v>22</v>
      </c>
      <c r="AX24">
        <v>23</v>
      </c>
      <c r="AY24">
        <v>24</v>
      </c>
      <c r="AZ24">
        <v>25</v>
      </c>
      <c r="BA24">
        <v>26</v>
      </c>
      <c r="BB24">
        <v>27</v>
      </c>
      <c r="BC24">
        <v>28</v>
      </c>
      <c r="BD24">
        <v>29</v>
      </c>
      <c r="BE24">
        <v>30</v>
      </c>
    </row>
    <row r="25" spans="1:57" ht="29.25" customHeight="1" x14ac:dyDescent="0.25">
      <c r="A25" s="131" t="s">
        <v>75</v>
      </c>
      <c r="B25" s="132"/>
      <c r="C25" s="132"/>
      <c r="D25" s="132"/>
      <c r="E25" s="132"/>
      <c r="F25" s="132"/>
      <c r="G25" s="132"/>
      <c r="H25" s="132"/>
      <c r="I25" s="132"/>
      <c r="J25" s="132"/>
      <c r="K25" s="132"/>
      <c r="L25" s="132"/>
      <c r="M25" s="132"/>
      <c r="N25" s="132"/>
      <c r="O25" s="132"/>
      <c r="P25" s="124" t="s">
        <v>76</v>
      </c>
      <c r="Q25" s="125"/>
      <c r="R25" s="125"/>
      <c r="S25" s="125"/>
      <c r="T25" s="125"/>
      <c r="U25" s="126"/>
      <c r="Z25">
        <f>SUM(Z26:Z62)</f>
        <v>45</v>
      </c>
      <c r="AB25" s="24" t="s">
        <v>126</v>
      </c>
      <c r="AC25" s="25" t="s">
        <v>125</v>
      </c>
      <c r="AD25" s="26" t="str">
        <f>K66</f>
        <v>Kategorie odpadu</v>
      </c>
      <c r="AE25" s="26" t="str">
        <f>N66</f>
        <v>Odpad skupiny 19 původem ze skupin 20, 15 01 a 17</v>
      </c>
      <c r="AF25" s="27" t="str">
        <f>Q66</f>
        <v>Nebezpečné vlastnosti</v>
      </c>
      <c r="AG25" s="26" t="str">
        <f>T66</f>
        <v xml:space="preserve"> popis vzniku</v>
      </c>
      <c r="AH25" s="26" t="str">
        <f>Z66</f>
        <v>údaje o složení</v>
      </c>
      <c r="AI25" s="28" t="str">
        <f>AB66</f>
        <v xml:space="preserve"> popis odpadu</v>
      </c>
      <c r="AJ25" s="26" t="str">
        <f>AD66</f>
        <v>skupenství:</v>
      </c>
      <c r="AK25" s="26" t="str">
        <f t="shared" ref="AK25:AX25" si="4">AE66</f>
        <v>barva:</v>
      </c>
      <c r="AL25" s="26" t="str">
        <f t="shared" si="4"/>
        <v>zápach</v>
      </c>
      <c r="AM25" s="26" t="str">
        <f t="shared" si="4"/>
        <v>jiné</v>
      </c>
      <c r="AN25" s="26" t="str">
        <f t="shared" si="4"/>
        <v>rozbory</v>
      </c>
      <c r="AO25" s="26" t="str">
        <f t="shared" si="4"/>
        <v>složení odpadu</v>
      </c>
      <c r="AP25" s="26" t="str">
        <f t="shared" si="4"/>
        <v>Omezení a nezbytná opatření po přijetí odpadů na skládku a případné omezení mísitelnosti odpadu s jinými druhy odpadu</v>
      </c>
      <c r="AQ25" s="26" t="s">
        <v>76</v>
      </c>
      <c r="AR25" s="26" t="str">
        <f t="shared" si="4"/>
        <v>Limit výhřevnosti (MJ/kg sušiny)</v>
      </c>
      <c r="AS25" s="26" t="str">
        <f t="shared" si="4"/>
        <v xml:space="preserve">Doplnění k výhřevnosti </v>
      </c>
      <c r="AT25" s="26" t="str">
        <f t="shared" si="4"/>
        <v>Biologická stabilita AT4 (mgO2/g sušiny)</v>
      </c>
      <c r="AU25" s="26" t="str">
        <f t="shared" si="4"/>
        <v>Odůvodnění případného neprovedení úpravy nebo další úpravy nebo neodstranění nebezpečných vlastností odpadu před skládkováním</v>
      </c>
      <c r="AV25" s="26" t="str">
        <f>AU25</f>
        <v>Odůvodnění případného neprovedení úpravy nebo další úpravy nebo neodstranění nebezpečných vlastností odpadu před skládkováním</v>
      </c>
      <c r="AW25" s="26" t="str">
        <f>AV25</f>
        <v>Odůvodnění případného neprovedení úpravy nebo další úpravy nebo neodstranění nebezpečných vlastností odpadu před skládkováním</v>
      </c>
      <c r="AX25" s="26" t="str">
        <f t="shared" si="4"/>
        <v>Nebezpečné vlastnosti</v>
      </c>
      <c r="AY25" s="26" t="str">
        <f>AX25</f>
        <v>Nebezpečné vlastnosti</v>
      </c>
      <c r="AZ25" s="26" t="str">
        <f t="shared" ref="AZ25:BE25" si="5">AY25</f>
        <v>Nebezpečné vlastnosti</v>
      </c>
      <c r="BA25" s="26" t="str">
        <f t="shared" si="5"/>
        <v>Nebezpečné vlastnosti</v>
      </c>
      <c r="BB25" s="26" t="str">
        <f t="shared" si="5"/>
        <v>Nebezpečné vlastnosti</v>
      </c>
      <c r="BC25" s="26" t="str">
        <f t="shared" si="5"/>
        <v>Nebezpečné vlastnosti</v>
      </c>
      <c r="BD25" s="26" t="str">
        <f t="shared" si="5"/>
        <v>Nebezpečné vlastnosti</v>
      </c>
      <c r="BE25" s="26" t="str">
        <f t="shared" si="5"/>
        <v>Nebezpečné vlastnosti</v>
      </c>
    </row>
    <row r="26" spans="1:57" ht="45.75" customHeight="1" x14ac:dyDescent="0.25">
      <c r="A26" s="139" t="s">
        <v>80</v>
      </c>
      <c r="B26" s="140"/>
      <c r="C26" s="140"/>
      <c r="D26" s="140"/>
      <c r="E26" s="140"/>
      <c r="F26" s="140"/>
      <c r="G26" s="140"/>
      <c r="H26" s="140"/>
      <c r="I26" s="140"/>
      <c r="J26" s="140"/>
      <c r="K26" s="140"/>
      <c r="L26" s="140"/>
      <c r="M26" s="140"/>
      <c r="N26" s="140"/>
      <c r="O26" s="140"/>
      <c r="P26" s="127" t="s">
        <v>79</v>
      </c>
      <c r="Q26" s="128"/>
      <c r="R26" s="128" t="s">
        <v>78</v>
      </c>
      <c r="S26" s="128"/>
      <c r="T26" s="129" t="str">
        <f>INDEX($AB$26:$BE$62,$Z$25-25,16)</f>
        <v/>
      </c>
      <c r="U26" s="130"/>
      <c r="Z26">
        <f t="shared" ref="Z26:Z62" si="6">IF(AA26=1,ROW(AB26),0)</f>
        <v>0</v>
      </c>
      <c r="AA26">
        <f>IF(AC26=$A$15,1,0)</f>
        <v>0</v>
      </c>
      <c r="AB26" s="9">
        <f>A67</f>
        <v>10408</v>
      </c>
      <c r="AC26" s="12" t="str">
        <f>E67</f>
        <v>Odpadní štěrk a kamenivo neuvedené pod číslem 01406</v>
      </c>
      <c r="AD26" t="str">
        <f>K67</f>
        <v>O</v>
      </c>
      <c r="AE26" t="str">
        <f>N67</f>
        <v>NE</v>
      </c>
      <c r="AF26" s="23" t="str">
        <f>Q67</f>
        <v>Nejsou</v>
      </c>
      <c r="AG26" t="str">
        <f>IF(T67=0,"",T67)</f>
        <v/>
      </c>
      <c r="AH26" t="str">
        <f>IF(Z67=0,"",Z67)</f>
        <v/>
      </c>
      <c r="AI26" t="str">
        <f>IF(AB67=0,"",AB67)</f>
        <v/>
      </c>
      <c r="AJ26" t="str">
        <f>IF(AD67=0,"",AD67)</f>
        <v/>
      </c>
      <c r="AK26" t="str">
        <f>IF(AE67=0,"",AE67)</f>
        <v/>
      </c>
      <c r="AL26" t="str">
        <f t="shared" ref="AL26:BE38" si="7">IF(AF67=0,"",AF67)</f>
        <v/>
      </c>
      <c r="AM26" t="str">
        <f t="shared" si="7"/>
        <v/>
      </c>
      <c r="AN26" t="str">
        <f t="shared" si="7"/>
        <v/>
      </c>
      <c r="AO26" t="str">
        <f t="shared" si="7"/>
        <v/>
      </c>
      <c r="AP26" t="str">
        <f t="shared" si="7"/>
        <v/>
      </c>
      <c r="AQ26" t="str">
        <f t="shared" si="7"/>
        <v/>
      </c>
      <c r="AR26" t="str">
        <f t="shared" si="7"/>
        <v/>
      </c>
      <c r="AS26" t="str">
        <f t="shared" si="7"/>
        <v/>
      </c>
      <c r="AT26" t="str">
        <f t="shared" si="7"/>
        <v/>
      </c>
      <c r="AU26" t="str">
        <f t="shared" si="7"/>
        <v/>
      </c>
      <c r="AV26" t="str">
        <f t="shared" si="7"/>
        <v/>
      </c>
      <c r="AW26" t="str">
        <f t="shared" si="7"/>
        <v/>
      </c>
      <c r="AX26" t="str">
        <f t="shared" si="7"/>
        <v/>
      </c>
      <c r="AY26" t="str">
        <f t="shared" si="7"/>
        <v/>
      </c>
      <c r="AZ26" t="str">
        <f t="shared" si="7"/>
        <v/>
      </c>
      <c r="BA26" t="str">
        <f t="shared" si="7"/>
        <v/>
      </c>
      <c r="BB26" t="str">
        <f t="shared" si="7"/>
        <v/>
      </c>
      <c r="BC26" t="str">
        <f t="shared" si="7"/>
        <v/>
      </c>
      <c r="BD26" t="str">
        <f t="shared" si="7"/>
        <v/>
      </c>
      <c r="BE26" t="str">
        <f t="shared" si="7"/>
        <v/>
      </c>
    </row>
    <row r="27" spans="1:57" ht="45.75" customHeight="1" x14ac:dyDescent="0.25">
      <c r="A27" s="135" t="s">
        <v>82</v>
      </c>
      <c r="B27" s="136"/>
      <c r="C27" s="136"/>
      <c r="D27" s="136"/>
      <c r="E27" s="136"/>
      <c r="F27" s="136"/>
      <c r="G27" s="134"/>
      <c r="H27" s="137" t="str">
        <f>INDEX($AB$26:$BE$62,$Z$25-25,15)</f>
        <v>Odpady z obsahem azbestu jsou ukládány v souladu s § 13 vyhlášky 273/2021 Sb. na vyhrazené místo s denním překrytím, nebo do krytého kontejneru, vždy zabalený v utěsněných obalech</v>
      </c>
      <c r="I27" s="137"/>
      <c r="J27" s="137"/>
      <c r="K27" s="137"/>
      <c r="L27" s="137"/>
      <c r="M27" s="137"/>
      <c r="N27" s="137"/>
      <c r="O27" s="137"/>
      <c r="P27" s="137"/>
      <c r="Q27" s="137"/>
      <c r="R27" s="137"/>
      <c r="S27" s="137"/>
      <c r="T27" s="137"/>
      <c r="U27" s="138"/>
      <c r="Z27">
        <f t="shared" si="6"/>
        <v>0</v>
      </c>
      <c r="AA27">
        <f t="shared" ref="AA27:AA62" si="8">IF(AC27=$A$15,1,0)</f>
        <v>0</v>
      </c>
      <c r="AB27" s="9">
        <f t="shared" ref="AB27:AB62" si="9">A68</f>
        <v>20104</v>
      </c>
      <c r="AC27" s="12" t="str">
        <f t="shared" ref="AC27:AC62" si="10">E68</f>
        <v>Odpadní plasty (kromě obalů)</v>
      </c>
      <c r="AD27" t="str">
        <f t="shared" ref="AD27:AD62" si="11">K68</f>
        <v>O</v>
      </c>
      <c r="AE27" t="str">
        <f t="shared" ref="AE27:AE62" si="12">N68</f>
        <v>NE</v>
      </c>
      <c r="AF27" s="23" t="str">
        <f t="shared" ref="AF27:AF62" si="13">Q68</f>
        <v>Nejsou</v>
      </c>
      <c r="AG27" t="str">
        <f t="shared" ref="AG27:AG56" si="14">IF(T68=0,"",T68)</f>
        <v/>
      </c>
      <c r="AH27" t="str">
        <f t="shared" ref="AH27:AH56" si="15">IF(Z68=0,"",Z68)</f>
        <v/>
      </c>
      <c r="AI27" t="str">
        <f t="shared" ref="AI27:AI56" si="16">IF(AB68=0,"",AB68)</f>
        <v/>
      </c>
      <c r="AJ27" t="str">
        <f t="shared" ref="AJ27:AY42" si="17">IF(AD68=0,"",AD68)</f>
        <v/>
      </c>
      <c r="AK27" t="str">
        <f t="shared" si="17"/>
        <v/>
      </c>
      <c r="AL27" t="str">
        <f t="shared" si="7"/>
        <v/>
      </c>
      <c r="AM27" t="str">
        <f t="shared" si="7"/>
        <v/>
      </c>
      <c r="AN27" t="str">
        <f t="shared" si="7"/>
        <v/>
      </c>
      <c r="AO27" t="str">
        <f t="shared" si="7"/>
        <v/>
      </c>
      <c r="AP27" t="str">
        <f t="shared" si="7"/>
        <v/>
      </c>
      <c r="AQ27" t="str">
        <f t="shared" si="7"/>
        <v/>
      </c>
      <c r="AR27" t="str">
        <f t="shared" si="7"/>
        <v/>
      </c>
      <c r="AS27" t="str">
        <f t="shared" si="7"/>
        <v/>
      </c>
      <c r="AT27" t="str">
        <f t="shared" si="7"/>
        <v/>
      </c>
      <c r="AU27" t="str">
        <f t="shared" si="7"/>
        <v/>
      </c>
      <c r="AV27" t="str">
        <f t="shared" si="7"/>
        <v/>
      </c>
      <c r="AW27" t="str">
        <f t="shared" si="7"/>
        <v/>
      </c>
      <c r="AX27" t="str">
        <f t="shared" si="7"/>
        <v/>
      </c>
      <c r="AY27" t="str">
        <f t="shared" si="7"/>
        <v/>
      </c>
      <c r="AZ27" t="str">
        <f t="shared" si="7"/>
        <v/>
      </c>
      <c r="BA27" t="str">
        <f t="shared" si="7"/>
        <v/>
      </c>
      <c r="BB27" t="str">
        <f t="shared" si="7"/>
        <v/>
      </c>
      <c r="BC27" t="str">
        <f t="shared" si="7"/>
        <v/>
      </c>
      <c r="BD27" t="str">
        <f t="shared" si="7"/>
        <v/>
      </c>
      <c r="BE27" t="str">
        <f t="shared" si="7"/>
        <v/>
      </c>
    </row>
    <row r="28" spans="1:57" ht="16.350000000000001" customHeight="1" x14ac:dyDescent="0.25">
      <c r="A28" s="133" t="s">
        <v>91</v>
      </c>
      <c r="B28" s="134"/>
      <c r="C28" s="134"/>
      <c r="D28" s="134"/>
      <c r="E28" s="134"/>
      <c r="F28" s="134"/>
      <c r="G28" s="134"/>
      <c r="H28" s="108" t="str">
        <f>INDEX($AB$26:$BE$62,$Z$25-25,17)</f>
        <v>&lt; 6,5</v>
      </c>
      <c r="I28" s="108"/>
      <c r="J28" s="109" t="str">
        <f>INDEX($AB$26:$BE$62,$Z$25-25,18)</f>
        <v>upřesnění: předpoklad nízká výhřevnost dle složení odpadu</v>
      </c>
      <c r="K28" s="109"/>
      <c r="L28" s="109"/>
      <c r="M28" s="109"/>
      <c r="N28" s="109"/>
      <c r="O28" s="109"/>
      <c r="P28" s="109"/>
      <c r="Q28" s="109"/>
      <c r="R28" s="109"/>
      <c r="S28" s="109"/>
      <c r="T28" s="109"/>
      <c r="U28" s="110"/>
      <c r="Z28">
        <f t="shared" si="6"/>
        <v>0</v>
      </c>
      <c r="AA28">
        <f t="shared" si="8"/>
        <v>0</v>
      </c>
      <c r="AB28" s="9">
        <f t="shared" si="9"/>
        <v>100903</v>
      </c>
      <c r="AC28" s="12" t="str">
        <f t="shared" si="10"/>
        <v>Pecní struska</v>
      </c>
      <c r="AD28" t="str">
        <f t="shared" si="11"/>
        <v>O</v>
      </c>
      <c r="AE28" t="str">
        <f t="shared" si="12"/>
        <v>NE</v>
      </c>
      <c r="AF28" s="23" t="str">
        <f t="shared" si="13"/>
        <v>Nejsou</v>
      </c>
      <c r="AG28" t="str">
        <f t="shared" si="14"/>
        <v xml:space="preserve">Odpad vzniká při hutní výrobě jako zbytek z odlitků, rozbité formy, </v>
      </c>
      <c r="AH28" t="str">
        <f t="shared" si="15"/>
        <v>Heterogenní směs odpadů většinou pevného skupenství - struska, kovový kal,odpadní písky atd.</v>
      </c>
      <c r="AI28" t="str">
        <f t="shared" si="16"/>
        <v>Heterogenní směs odpadů většinou pevného skupenství - struska z hutní výroby, nevyužitelné zbytky odlitků (kovový kal),  licí formy a jádra používaná k odlévání (odpadní písky).</v>
      </c>
      <c r="AJ28" t="str">
        <f t="shared" si="17"/>
        <v>pevné</v>
      </c>
      <c r="AK28" t="str">
        <f t="shared" si="17"/>
        <v>šedá</v>
      </c>
      <c r="AL28" t="str">
        <f t="shared" si="7"/>
        <v>bez zápachu</v>
      </c>
      <c r="AM28" t="str">
        <f t="shared" si="7"/>
        <v/>
      </c>
      <c r="AN28" t="str">
        <f t="shared" si="7"/>
        <v>Ano</v>
      </c>
      <c r="AO28" t="str">
        <f t="shared" si="7"/>
        <v>heterogennní</v>
      </c>
      <c r="AP28" t="str">
        <f t="shared" si="7"/>
        <v>Bude použito na překrytí skládky, odpady TZS mohou být přijímány do max. 25% celkové hmotnosti odpadů uložených na skládku v poplatkovém období</v>
      </c>
      <c r="AQ28" t="str">
        <f t="shared" si="7"/>
        <v/>
      </c>
      <c r="AR28" t="str">
        <f t="shared" si="7"/>
        <v>&gt; 6,5</v>
      </c>
      <c r="AS28" t="str">
        <f t="shared" si="7"/>
        <v>upřesnění: pouze stavební materiál, předpoklad nízká</v>
      </c>
      <c r="AT28" t="str">
        <f t="shared" si="7"/>
        <v>&lt; 10</v>
      </c>
      <c r="AU28" t="str">
        <f t="shared" si="7"/>
        <v>Úpravou nelze dosáhnout snížení objemu odpadu nebo snížení nebo odstranění nebezpečných vlastností</v>
      </c>
      <c r="AV28" t="str">
        <f t="shared" si="7"/>
        <v>Technicky neproveditelné</v>
      </c>
      <c r="AW28" t="str">
        <f t="shared" si="7"/>
        <v/>
      </c>
      <c r="AX28" t="str">
        <f t="shared" si="7"/>
        <v/>
      </c>
      <c r="AY28" t="str">
        <f t="shared" si="7"/>
        <v/>
      </c>
      <c r="AZ28" t="str">
        <f t="shared" si="7"/>
        <v/>
      </c>
      <c r="BA28" t="str">
        <f t="shared" si="7"/>
        <v/>
      </c>
      <c r="BB28" t="str">
        <f t="shared" si="7"/>
        <v/>
      </c>
      <c r="BC28" t="str">
        <f t="shared" si="7"/>
        <v/>
      </c>
      <c r="BD28" t="str">
        <f t="shared" si="7"/>
        <v/>
      </c>
      <c r="BE28" t="str">
        <f t="shared" si="7"/>
        <v/>
      </c>
    </row>
    <row r="29" spans="1:57" ht="16.350000000000001" customHeight="1" x14ac:dyDescent="0.25">
      <c r="A29" s="82" t="s">
        <v>95</v>
      </c>
      <c r="B29" s="83"/>
      <c r="C29" s="83"/>
      <c r="D29" s="83"/>
      <c r="E29" s="83"/>
      <c r="F29" s="83"/>
      <c r="G29" s="83"/>
      <c r="H29" s="108" t="str">
        <f>INDEX($AB$26:$BE$62,$Z$25-25,19)</f>
        <v>&lt; 10</v>
      </c>
      <c r="I29" s="108"/>
      <c r="J29" s="109" t="s">
        <v>116</v>
      </c>
      <c r="K29" s="109"/>
      <c r="L29" s="109"/>
      <c r="M29" s="109"/>
      <c r="N29" s="109"/>
      <c r="O29" s="109"/>
      <c r="P29" s="109"/>
      <c r="Q29" s="109"/>
      <c r="R29" s="109"/>
      <c r="S29" s="109"/>
      <c r="T29" s="109"/>
      <c r="U29" s="110"/>
      <c r="Z29">
        <f t="shared" si="6"/>
        <v>0</v>
      </c>
      <c r="AA29">
        <f t="shared" si="8"/>
        <v>0</v>
      </c>
      <c r="AB29" s="9">
        <f t="shared" si="9"/>
        <v>120121</v>
      </c>
      <c r="AC29" s="12" t="str">
        <f t="shared" si="10"/>
        <v>Upotřebené brusné nástroje a brusné materiály neuvedené pod číslem 120120</v>
      </c>
      <c r="AD29" t="str">
        <f t="shared" si="11"/>
        <v>O</v>
      </c>
      <c r="AE29" t="str">
        <f t="shared" si="12"/>
        <v>NE</v>
      </c>
      <c r="AF29" s="23" t="str">
        <f t="shared" si="13"/>
        <v>Nejsou</v>
      </c>
      <c r="AG29" t="str">
        <f t="shared" si="14"/>
        <v>Jedná se o rozbité a opotřebované brusy a sypké minerální brusivo z broušení železné litiny.</v>
      </c>
      <c r="AH29" t="str">
        <f t="shared" si="15"/>
        <v>Pevné zbytky brusných kotoučů a sypké minerální brusivo</v>
      </c>
      <c r="AI29" t="str">
        <f t="shared" si="16"/>
        <v>Pevné zbytky brusných kotoučů a sypké minerální brusivo</v>
      </c>
      <c r="AJ29" t="str">
        <f t="shared" si="17"/>
        <v>pevné</v>
      </c>
      <c r="AK29" t="str">
        <f t="shared" si="17"/>
        <v>černá</v>
      </c>
      <c r="AL29" t="str">
        <f t="shared" si="7"/>
        <v>bez zápachu</v>
      </c>
      <c r="AM29" t="str">
        <f t="shared" si="7"/>
        <v/>
      </c>
      <c r="AN29" t="str">
        <f t="shared" si="7"/>
        <v>Ano</v>
      </c>
      <c r="AO29" t="str">
        <f t="shared" si="7"/>
        <v>heterogennní</v>
      </c>
      <c r="AP29" t="str">
        <f t="shared" si="7"/>
        <v xml:space="preserve">Nevhodné jako TZS pro překrytí, pro přijetí na skládku není potřeba provádět žádná zvláštní opatření, kromě hutnění. Pro odpad neplatí omezení smíchání s ostatními vybranými odpady. </v>
      </c>
      <c r="AQ29" t="str">
        <f t="shared" si="7"/>
        <v/>
      </c>
      <c r="AR29" t="str">
        <f t="shared" si="7"/>
        <v>&lt; 6,5</v>
      </c>
      <c r="AS29" t="str">
        <f t="shared" si="7"/>
        <v>upřesnění: pouze brusný materiál, předpoklad nízká</v>
      </c>
      <c r="AT29" t="str">
        <f t="shared" si="7"/>
        <v>&lt; 10</v>
      </c>
      <c r="AU29" t="str">
        <f t="shared" si="7"/>
        <v>Úpravou nelze dosáhnout snížení objemu odpadu nebo snížení nebo odstranění nebezpečných vlastností</v>
      </c>
      <c r="AV29" t="str">
        <f t="shared" si="7"/>
        <v>Technicky neproveditelné</v>
      </c>
      <c r="AW29" t="str">
        <f t="shared" si="7"/>
        <v/>
      </c>
      <c r="AX29" t="str">
        <f t="shared" si="7"/>
        <v/>
      </c>
      <c r="AY29" t="str">
        <f t="shared" si="7"/>
        <v/>
      </c>
      <c r="AZ29" t="str">
        <f t="shared" si="7"/>
        <v/>
      </c>
      <c r="BA29" t="str">
        <f t="shared" si="7"/>
        <v/>
      </c>
      <c r="BB29" t="str">
        <f t="shared" si="7"/>
        <v/>
      </c>
      <c r="BC29" t="str">
        <f t="shared" si="7"/>
        <v/>
      </c>
      <c r="BD29" t="str">
        <f t="shared" si="7"/>
        <v/>
      </c>
      <c r="BE29" t="str">
        <f t="shared" si="7"/>
        <v/>
      </c>
    </row>
    <row r="30" spans="1:57" ht="42" customHeight="1" x14ac:dyDescent="0.25">
      <c r="A30" s="82" t="s">
        <v>85</v>
      </c>
      <c r="B30" s="83"/>
      <c r="C30" s="83"/>
      <c r="D30" s="83"/>
      <c r="E30" s="83"/>
      <c r="F30" s="83"/>
      <c r="G30" s="83"/>
      <c r="H30" s="111" t="s">
        <v>96</v>
      </c>
      <c r="I30" s="112"/>
      <c r="J30" s="112"/>
      <c r="K30" s="112"/>
      <c r="L30" s="112"/>
      <c r="M30" s="112"/>
      <c r="N30" s="112"/>
      <c r="O30" s="112"/>
      <c r="P30" s="112"/>
      <c r="Q30" s="112"/>
      <c r="R30" s="112"/>
      <c r="S30" s="112"/>
      <c r="T30" s="112"/>
      <c r="U30" s="113"/>
      <c r="X30" t="str">
        <f>INDEX($AB$26:$BE$62,$Z$25-25,23)</f>
        <v/>
      </c>
      <c r="Z30">
        <f t="shared" si="6"/>
        <v>0</v>
      </c>
      <c r="AA30">
        <f t="shared" si="8"/>
        <v>0</v>
      </c>
      <c r="AB30" s="9">
        <f t="shared" si="9"/>
        <v>150102</v>
      </c>
      <c r="AC30" s="12" t="str">
        <f t="shared" si="10"/>
        <v>Plastové obaly</v>
      </c>
      <c r="AD30" t="str">
        <f t="shared" si="11"/>
        <v>O</v>
      </c>
      <c r="AE30" t="str">
        <f t="shared" si="12"/>
        <v>NE</v>
      </c>
      <c r="AF30" s="23" t="str">
        <f t="shared" si="13"/>
        <v>Nejsou</v>
      </c>
      <c r="AG30" t="str">
        <f t="shared" si="14"/>
        <v/>
      </c>
      <c r="AH30" t="str">
        <f t="shared" si="15"/>
        <v/>
      </c>
      <c r="AI30" t="str">
        <f t="shared" si="16"/>
        <v/>
      </c>
      <c r="AJ30" t="str">
        <f t="shared" si="17"/>
        <v/>
      </c>
      <c r="AK30" t="str">
        <f t="shared" si="17"/>
        <v/>
      </c>
      <c r="AL30" t="str">
        <f t="shared" si="7"/>
        <v/>
      </c>
      <c r="AM30" t="str">
        <f t="shared" si="7"/>
        <v/>
      </c>
      <c r="AN30" t="str">
        <f t="shared" si="7"/>
        <v/>
      </c>
      <c r="AO30" t="str">
        <f t="shared" si="7"/>
        <v/>
      </c>
      <c r="AP30" t="str">
        <f t="shared" si="7"/>
        <v/>
      </c>
      <c r="AQ30" t="str">
        <f t="shared" si="7"/>
        <v/>
      </c>
      <c r="AR30" t="str">
        <f t="shared" si="7"/>
        <v/>
      </c>
      <c r="AS30" t="str">
        <f t="shared" si="7"/>
        <v/>
      </c>
      <c r="AT30" t="str">
        <f t="shared" si="7"/>
        <v/>
      </c>
      <c r="AU30" t="str">
        <f t="shared" si="7"/>
        <v/>
      </c>
      <c r="AV30" t="str">
        <f t="shared" si="7"/>
        <v/>
      </c>
      <c r="AW30" t="str">
        <f t="shared" si="7"/>
        <v/>
      </c>
      <c r="AX30" t="str">
        <f t="shared" si="7"/>
        <v/>
      </c>
      <c r="AY30" t="str">
        <f t="shared" si="7"/>
        <v/>
      </c>
      <c r="AZ30" t="str">
        <f t="shared" si="7"/>
        <v/>
      </c>
      <c r="BA30" t="str">
        <f t="shared" si="7"/>
        <v/>
      </c>
      <c r="BB30" t="str">
        <f t="shared" si="7"/>
        <v/>
      </c>
      <c r="BC30" t="str">
        <f t="shared" si="7"/>
        <v/>
      </c>
      <c r="BD30" t="str">
        <f t="shared" si="7"/>
        <v/>
      </c>
      <c r="BE30" t="str">
        <f t="shared" si="7"/>
        <v/>
      </c>
    </row>
    <row r="31" spans="1:57" ht="53.25" customHeight="1" x14ac:dyDescent="0.25">
      <c r="A31" s="82" t="s">
        <v>86</v>
      </c>
      <c r="B31" s="83"/>
      <c r="C31" s="83"/>
      <c r="D31" s="83"/>
      <c r="E31" s="83"/>
      <c r="F31" s="83"/>
      <c r="G31" s="83"/>
      <c r="H31" s="114" t="str">
        <f>INDEX($AB$26:$BE$62,$Z$25-25,20)</f>
        <v>Prakticky s ohledem na současný a vědecký pokrok nelze tento odpad materiálově recyklovat</v>
      </c>
      <c r="I31" s="112"/>
      <c r="J31" s="112"/>
      <c r="K31" s="112"/>
      <c r="L31" s="115"/>
      <c r="M31" s="114" t="str">
        <f>INDEX($AB$26:$BE$62,$Z$25-25,21)</f>
        <v>Úpravou nelze dosáhnout snížení objemu odpadu nebo snížení nebo odstranění nebezpečných vlastností</v>
      </c>
      <c r="N31" s="112"/>
      <c r="O31" s="112"/>
      <c r="P31" s="112"/>
      <c r="Q31" s="115"/>
      <c r="R31" s="114" t="str">
        <f>INDEX($AB$26:$BE$62,$Z$25-25,22)</f>
        <v>Z odpadu již byly v místě jeho vzniku vytříděny využitelné či nebezpečné složky</v>
      </c>
      <c r="S31" s="112"/>
      <c r="T31" s="112"/>
      <c r="U31" s="113"/>
      <c r="Z31">
        <f t="shared" si="6"/>
        <v>0</v>
      </c>
      <c r="AA31">
        <f t="shared" si="8"/>
        <v>0</v>
      </c>
      <c r="AB31" s="9">
        <f t="shared" si="9"/>
        <v>150106</v>
      </c>
      <c r="AC31" s="12" t="str">
        <f t="shared" si="10"/>
        <v>Směsné obaly</v>
      </c>
      <c r="AD31" t="str">
        <f t="shared" si="11"/>
        <v>O</v>
      </c>
      <c r="AE31" t="str">
        <f t="shared" si="12"/>
        <v>NE</v>
      </c>
      <c r="AF31" s="23" t="str">
        <f t="shared" si="13"/>
        <v>Nejsou</v>
      </c>
      <c r="AG31" t="str">
        <f t="shared" si="14"/>
        <v>Obalový materiál z podnikatelské činnosti, který byl znečištěn nebo znehodnocen a není vhodný k recyklaci.</v>
      </c>
      <c r="AH31" t="str">
        <f t="shared" si="15"/>
        <v>Heterogenní směs proměnlivého složení, pevné skupenství, zpravidla bez zápachu nebo mírný, barva dle složení odpadu, možnost výskytu zbytků obalovaného materiálu - bio, gastro, zemědělské produkty, písky atd</v>
      </c>
      <c r="AI31" t="str">
        <f t="shared" si="16"/>
        <v>Obalový materiál z podnikatelské činnosti - zněčištěné, znehodnocené a druhově nevyužitelné obaly (nerecyklovatelné)</v>
      </c>
      <c r="AJ31" t="str">
        <f t="shared" si="17"/>
        <v>pevné</v>
      </c>
      <c r="AK31" t="str">
        <f t="shared" si="17"/>
        <v>různorodá</v>
      </c>
      <c r="AL31" t="str">
        <f t="shared" si="7"/>
        <v>typicky mírný</v>
      </c>
      <c r="AM31" t="str">
        <f t="shared" si="7"/>
        <v/>
      </c>
      <c r="AN31" t="str">
        <f t="shared" si="7"/>
        <v>Ne</v>
      </c>
      <c r="AO31" t="str">
        <f t="shared" si="7"/>
        <v>heterogennní</v>
      </c>
      <c r="AP31" t="str">
        <f t="shared" si="7"/>
        <v>Nejsou stanovena, standartně překrytí a hutnění</v>
      </c>
      <c r="AQ31" t="str">
        <f t="shared" si="7"/>
        <v/>
      </c>
      <c r="AR31" t="str">
        <f t="shared" si="7"/>
        <v>&gt; 6,5</v>
      </c>
      <c r="AS31" t="str">
        <f t="shared" si="7"/>
        <v>upřesnění: výhřevnost je proměnlivá dle složení odpadu</v>
      </c>
      <c r="AT31" t="str">
        <f t="shared" si="7"/>
        <v>&lt; 10</v>
      </c>
      <c r="AU31" t="str">
        <f t="shared" si="7"/>
        <v>Prakticky s ohledem na současný a vědecký pokrok nelze tento odpad materiálově recyklovat</v>
      </c>
      <c r="AV31" t="str">
        <f t="shared" si="7"/>
        <v>Úpravou nelze dosáhnout snížení objemu odpadu nebo snížení nebo odstranění nebezpečných vlastností</v>
      </c>
      <c r="AW31" t="str">
        <f t="shared" si="7"/>
        <v>Celkové nepříznivé dopady úpravy odpadu na ŽP převyšují příznivé dopady jeho odstranění</v>
      </c>
      <c r="AX31" t="str">
        <f t="shared" si="7"/>
        <v/>
      </c>
      <c r="AY31" t="str">
        <f t="shared" si="7"/>
        <v/>
      </c>
      <c r="AZ31" t="str">
        <f t="shared" si="7"/>
        <v/>
      </c>
      <c r="BA31" t="str">
        <f t="shared" si="7"/>
        <v/>
      </c>
      <c r="BB31" t="str">
        <f t="shared" si="7"/>
        <v/>
      </c>
      <c r="BC31" t="str">
        <f t="shared" si="7"/>
        <v/>
      </c>
      <c r="BD31" t="str">
        <f t="shared" si="7"/>
        <v/>
      </c>
      <c r="BE31" t="str">
        <f t="shared" si="7"/>
        <v/>
      </c>
    </row>
    <row r="32" spans="1:57" ht="29.25" customHeight="1" x14ac:dyDescent="0.25">
      <c r="A32" s="102" t="s">
        <v>81</v>
      </c>
      <c r="B32" s="103"/>
      <c r="C32" s="103"/>
      <c r="D32" s="103"/>
      <c r="E32" s="103"/>
      <c r="F32" s="103"/>
      <c r="G32" s="103"/>
      <c r="H32" s="103"/>
      <c r="I32" s="103"/>
      <c r="J32" s="103"/>
      <c r="K32" s="103"/>
      <c r="L32" s="103"/>
      <c r="M32" s="103"/>
      <c r="N32" s="103"/>
      <c r="O32" s="103"/>
      <c r="P32" s="103"/>
      <c r="Q32" s="103"/>
      <c r="R32" s="103"/>
      <c r="S32" s="103"/>
      <c r="T32" s="103"/>
      <c r="U32" s="104"/>
      <c r="Z32">
        <f t="shared" si="6"/>
        <v>0</v>
      </c>
      <c r="AA32">
        <f t="shared" si="8"/>
        <v>0</v>
      </c>
      <c r="AB32" s="9">
        <f t="shared" si="9"/>
        <v>150203</v>
      </c>
      <c r="AC32" s="12" t="str">
        <f t="shared" si="10"/>
        <v>Absorpční činidla, filtrační materiály, čistící tkaniny a ochranné oděvy neuvedené pod číslem 150202</v>
      </c>
      <c r="AD32" t="str">
        <f t="shared" si="11"/>
        <v>O</v>
      </c>
      <c r="AE32" t="str">
        <f t="shared" si="12"/>
        <v>NE</v>
      </c>
      <c r="AF32" s="23" t="str">
        <f t="shared" si="13"/>
        <v>Nejsou</v>
      </c>
      <c r="AG32" t="str">
        <f t="shared" si="14"/>
        <v/>
      </c>
      <c r="AH32" t="str">
        <f t="shared" si="15"/>
        <v/>
      </c>
      <c r="AI32" t="str">
        <f t="shared" si="16"/>
        <v/>
      </c>
      <c r="AJ32" t="str">
        <f t="shared" si="17"/>
        <v/>
      </c>
      <c r="AK32" t="str">
        <f t="shared" si="17"/>
        <v/>
      </c>
      <c r="AL32" t="str">
        <f t="shared" si="7"/>
        <v/>
      </c>
      <c r="AM32" t="str">
        <f t="shared" si="7"/>
        <v/>
      </c>
      <c r="AN32" t="str">
        <f t="shared" si="7"/>
        <v/>
      </c>
      <c r="AO32" t="str">
        <f t="shared" si="7"/>
        <v/>
      </c>
      <c r="AP32" t="str">
        <f t="shared" si="7"/>
        <v/>
      </c>
      <c r="AQ32" t="str">
        <f t="shared" si="7"/>
        <v/>
      </c>
      <c r="AR32" t="str">
        <f t="shared" si="7"/>
        <v/>
      </c>
      <c r="AS32" t="str">
        <f t="shared" si="7"/>
        <v/>
      </c>
      <c r="AT32" t="str">
        <f t="shared" si="7"/>
        <v/>
      </c>
      <c r="AU32" t="str">
        <f t="shared" si="7"/>
        <v/>
      </c>
      <c r="AV32" t="str">
        <f t="shared" si="7"/>
        <v/>
      </c>
      <c r="AW32" t="str">
        <f t="shared" si="7"/>
        <v/>
      </c>
      <c r="AX32" t="str">
        <f t="shared" si="7"/>
        <v/>
      </c>
      <c r="AY32" t="str">
        <f t="shared" si="7"/>
        <v/>
      </c>
      <c r="AZ32" t="str">
        <f t="shared" si="7"/>
        <v/>
      </c>
      <c r="BA32" t="str">
        <f t="shared" si="7"/>
        <v/>
      </c>
      <c r="BB32" t="str">
        <f t="shared" si="7"/>
        <v/>
      </c>
      <c r="BC32" t="str">
        <f t="shared" si="7"/>
        <v/>
      </c>
      <c r="BD32" t="str">
        <f t="shared" si="7"/>
        <v/>
      </c>
      <c r="BE32" t="str">
        <f t="shared" si="7"/>
        <v/>
      </c>
    </row>
    <row r="33" spans="1:57" ht="345.75" customHeight="1" thickBot="1" x14ac:dyDescent="0.3">
      <c r="A33" s="105" t="str">
        <f>INDEX($AB$26:$AN$62,$Z$25-25,8)</f>
        <v xml:space="preserve">Heterogenní dále nevyužitelná směs stavebních a demoličních odpadů - jedná se o krytinu, šablony eternitu a materiál ze staveb s obsahem azbestu vzniklý při rekonstrukci, stav. úprav a demolic s obsahem azbestu. Vzhledem k povaze odpadu, který je tvořen velmi nesourodou směsí nejrůznějších typů materiálů je prakticky nemožné odebrat reprezentativní vzorek, který by svými vlastnostmi odpovídal vlastnostem vzorkovaného celku. Na základě provedeného úsudku lze deklarovat, že odpad splňuje podmínky pro přijetí na skládce kategorie S-O03 v souladu s platnou legislativou. Upozornění na nakládání s odpadem s obsahem azbestu, nutné dodržet podmínky provozovatele skládky viz. podrobné info na webu TS. Nebezpečné vlastnosti -ekotoxicita, dráždivost, karcinogenita, schopnost uvolňovat nebezpečné látky do životního prostředí při odstraňování. </v>
      </c>
      <c r="B33" s="106"/>
      <c r="C33" s="106"/>
      <c r="D33" s="106"/>
      <c r="E33" s="106"/>
      <c r="F33" s="106"/>
      <c r="G33" s="106"/>
      <c r="H33" s="106"/>
      <c r="I33" s="106"/>
      <c r="J33" s="106"/>
      <c r="K33" s="106"/>
      <c r="L33" s="106"/>
      <c r="M33" s="106"/>
      <c r="N33" s="106"/>
      <c r="O33" s="106"/>
      <c r="P33" s="106"/>
      <c r="Q33" s="106"/>
      <c r="R33" s="106"/>
      <c r="S33" s="106"/>
      <c r="T33" s="106"/>
      <c r="U33" s="107"/>
      <c r="Z33">
        <f t="shared" si="6"/>
        <v>0</v>
      </c>
      <c r="AA33">
        <f t="shared" si="8"/>
        <v>0</v>
      </c>
      <c r="AB33" s="9">
        <f t="shared" si="9"/>
        <v>160119</v>
      </c>
      <c r="AC33" s="12" t="str">
        <f t="shared" si="10"/>
        <v>Plasty (z autovraků)</v>
      </c>
      <c r="AD33" t="str">
        <f t="shared" si="11"/>
        <v>O</v>
      </c>
      <c r="AE33" t="str">
        <f t="shared" si="12"/>
        <v>NE</v>
      </c>
      <c r="AF33" s="23" t="str">
        <f t="shared" si="13"/>
        <v>Nejsou</v>
      </c>
      <c r="AG33" t="str">
        <f t="shared" si="14"/>
        <v>Odpad vzniká při rozebírání aut a obdobné techniky</v>
      </c>
      <c r="AH33" t="str">
        <f t="shared" si="15"/>
        <v>Heterogenní směs různorodého složení, pevné skupenství, zpravidla bez zápachu nebo mírný, barva dle složení odpadu, možnost výskytu zbytků obalovaného materiálu atd.</v>
      </c>
      <c r="AI33" t="str">
        <f t="shared" si="16"/>
        <v>Plastový materiál zejména z vraků aut a veškerých vozidel - zněčištěné, znehodnocené a druhově nevyužitelné plasty (nerecyklovatelné)</v>
      </c>
      <c r="AJ33" t="str">
        <f t="shared" si="17"/>
        <v>pevné</v>
      </c>
      <c r="AK33" t="str">
        <f t="shared" si="17"/>
        <v>různorodá</v>
      </c>
      <c r="AL33" t="str">
        <f t="shared" si="7"/>
        <v>bez zápachu</v>
      </c>
      <c r="AM33" t="str">
        <f t="shared" si="7"/>
        <v/>
      </c>
      <c r="AN33" t="str">
        <f t="shared" si="7"/>
        <v>Ne</v>
      </c>
      <c r="AO33" t="str">
        <f t="shared" si="7"/>
        <v>heterogennní</v>
      </c>
      <c r="AP33" t="str">
        <f t="shared" si="7"/>
        <v>Sledování teploty, případné zkrápění, překrytí a hutnění</v>
      </c>
      <c r="AQ33" t="str">
        <f t="shared" si="7"/>
        <v/>
      </c>
      <c r="AR33" t="str">
        <f t="shared" si="7"/>
        <v>&gt; 6,5</v>
      </c>
      <c r="AS33" t="str">
        <f t="shared" si="7"/>
        <v>upřesnění: výhřevnost je proměnlivá dle složení odpadu</v>
      </c>
      <c r="AT33" t="str">
        <f t="shared" si="7"/>
        <v>&lt; 10</v>
      </c>
      <c r="AU33" t="str">
        <f t="shared" si="7"/>
        <v>Prakticky s ohledem na současný a vědecký pokrok nelze tento odpad materiálově recyklovat</v>
      </c>
      <c r="AV33" t="str">
        <f t="shared" si="7"/>
        <v>Úpravou nelze dosáhnout snížení objemu odpadu nebo snížení nebo odstranění nebezpečných vlastností</v>
      </c>
      <c r="AW33" t="str">
        <f t="shared" si="7"/>
        <v>Z odpadu již byly v místě jeho vzniku vytříděny využitelné či nebezpečné složky</v>
      </c>
      <c r="AX33" t="str">
        <f t="shared" si="7"/>
        <v/>
      </c>
      <c r="AY33" t="str">
        <f t="shared" si="7"/>
        <v/>
      </c>
      <c r="AZ33" t="str">
        <f t="shared" si="7"/>
        <v/>
      </c>
      <c r="BA33" t="str">
        <f t="shared" si="7"/>
        <v/>
      </c>
      <c r="BB33" t="str">
        <f t="shared" si="7"/>
        <v/>
      </c>
      <c r="BC33" t="str">
        <f t="shared" si="7"/>
        <v/>
      </c>
      <c r="BD33" t="str">
        <f t="shared" si="7"/>
        <v/>
      </c>
      <c r="BE33" t="str">
        <f t="shared" si="7"/>
        <v/>
      </c>
    </row>
    <row r="34" spans="1:57" ht="3" customHeight="1" thickBot="1" x14ac:dyDescent="0.3">
      <c r="A34" s="1"/>
      <c r="B34" s="2"/>
      <c r="C34" s="2"/>
      <c r="D34" s="2"/>
      <c r="E34" s="2"/>
      <c r="F34" s="2"/>
      <c r="G34" s="2"/>
      <c r="H34" s="2"/>
      <c r="I34" s="2"/>
      <c r="J34" s="2"/>
      <c r="K34" s="2"/>
      <c r="L34" s="2"/>
      <c r="M34" s="2"/>
      <c r="N34" s="2"/>
      <c r="O34" s="2"/>
      <c r="P34" s="2"/>
      <c r="Q34" s="2"/>
      <c r="R34" s="2"/>
      <c r="S34" s="2"/>
      <c r="T34" s="2"/>
      <c r="U34" s="3"/>
      <c r="Z34">
        <f t="shared" si="6"/>
        <v>0</v>
      </c>
      <c r="AA34">
        <f t="shared" si="8"/>
        <v>0</v>
      </c>
      <c r="AB34" s="9">
        <f t="shared" si="9"/>
        <v>160120</v>
      </c>
      <c r="AC34" s="12" t="str">
        <f t="shared" si="10"/>
        <v>Sklo (autosklo, z autovraků)</v>
      </c>
      <c r="AD34" t="str">
        <f t="shared" si="11"/>
        <v>O</v>
      </c>
      <c r="AE34" t="str">
        <f t="shared" si="12"/>
        <v>NE</v>
      </c>
      <c r="AF34" s="23" t="str">
        <f t="shared" si="13"/>
        <v>Nejsou</v>
      </c>
      <c r="AG34" t="str">
        <f t="shared" si="14"/>
        <v>Odpad vzniká při rozebírání a demontáži aut a obdobné techniky (autodopravy)</v>
      </c>
      <c r="AH34" t="str">
        <f t="shared" si="15"/>
        <v>Heterogenní směs takřka jednotného složení, pevné skupenství, zpravidla bez zápachu nebo mírný, barva dle složení odpadu čirá, možnost výskytu zbytků obalovaného materiálu - plasty, guma, lepidla atd.</v>
      </c>
      <c r="AI34" t="str">
        <f t="shared" si="16"/>
        <v>Sklo z oken zejména z vraků aut a ostatních vozidel - zněčištěné, znehodnocené a druhově nevyužitelné odpady (nerecyklovatelné)</v>
      </c>
      <c r="AJ34" t="str">
        <f t="shared" si="17"/>
        <v>pevné</v>
      </c>
      <c r="AK34" t="str">
        <f t="shared" si="17"/>
        <v>čirá, špinavá</v>
      </c>
      <c r="AL34" t="str">
        <f t="shared" si="7"/>
        <v>bez zápachu</v>
      </c>
      <c r="AM34" t="str">
        <f t="shared" si="7"/>
        <v/>
      </c>
      <c r="AN34" t="str">
        <f t="shared" si="7"/>
        <v>Ne</v>
      </c>
      <c r="AO34" t="str">
        <f t="shared" si="7"/>
        <v>heterogennní</v>
      </c>
      <c r="AP34" t="str">
        <f t="shared" si="7"/>
        <v>Nejsou stanovena, standartně překrytí a hutnění</v>
      </c>
      <c r="AQ34" t="str">
        <f t="shared" si="7"/>
        <v/>
      </c>
      <c r="AR34" t="str">
        <f t="shared" si="7"/>
        <v>&lt; 6,5</v>
      </c>
      <c r="AS34" t="str">
        <f t="shared" si="7"/>
        <v>upřesnění: předpoklad nízká výhřevnost dle složení odpadu</v>
      </c>
      <c r="AT34" t="str">
        <f t="shared" si="7"/>
        <v>&lt; 10</v>
      </c>
      <c r="AU34" t="str">
        <f t="shared" si="7"/>
        <v>Prakticky s ohledem na současný a vědecký pokrok nelze tento odpad materiálově recyklovat</v>
      </c>
      <c r="AV34" t="str">
        <f t="shared" si="7"/>
        <v>Úpravou nelze dosáhnout snížení objemu odpadu nebo snížení nebo odstranění nebezpečných vlastností</v>
      </c>
      <c r="AW34" t="str">
        <f t="shared" si="7"/>
        <v>Z odpadu již byly v místě jeho vzniku vytříděny využitelné či nebezpečné složky</v>
      </c>
      <c r="AX34" t="str">
        <f t="shared" si="7"/>
        <v/>
      </c>
      <c r="AY34" t="str">
        <f t="shared" si="7"/>
        <v/>
      </c>
      <c r="AZ34" t="str">
        <f t="shared" si="7"/>
        <v/>
      </c>
      <c r="BA34" t="str">
        <f t="shared" si="7"/>
        <v/>
      </c>
      <c r="BB34" t="str">
        <f t="shared" si="7"/>
        <v/>
      </c>
      <c r="BC34" t="str">
        <f t="shared" si="7"/>
        <v/>
      </c>
      <c r="BD34" t="str">
        <f t="shared" si="7"/>
        <v/>
      </c>
      <c r="BE34" t="str">
        <f t="shared" si="7"/>
        <v/>
      </c>
    </row>
    <row r="35" spans="1:57" ht="31.5" customHeight="1" x14ac:dyDescent="0.25">
      <c r="A35" s="93" t="s">
        <v>98</v>
      </c>
      <c r="B35" s="94"/>
      <c r="C35" s="94"/>
      <c r="D35" s="94"/>
      <c r="E35" s="94"/>
      <c r="F35" s="94"/>
      <c r="G35" s="94"/>
      <c r="H35" s="94"/>
      <c r="I35" s="94"/>
      <c r="J35" s="94"/>
      <c r="K35" s="94"/>
      <c r="L35" s="94"/>
      <c r="M35" s="94"/>
      <c r="N35" s="94"/>
      <c r="O35" s="94"/>
      <c r="P35" s="94"/>
      <c r="Q35" s="94"/>
      <c r="R35" s="94"/>
      <c r="S35" s="94"/>
      <c r="T35" s="94"/>
      <c r="U35" s="95"/>
      <c r="Z35">
        <f t="shared" si="6"/>
        <v>0</v>
      </c>
      <c r="AA35">
        <f t="shared" si="8"/>
        <v>0</v>
      </c>
      <c r="AB35" s="9">
        <f t="shared" si="9"/>
        <v>161104</v>
      </c>
      <c r="AC35" s="12" t="str">
        <f t="shared" si="10"/>
        <v>Jiné vyzdívky a žáruvzdorné materiály z metalurgických procesů neuvedené pod číslem 161103</v>
      </c>
      <c r="AD35" t="str">
        <f t="shared" si="11"/>
        <v>O</v>
      </c>
      <c r="AE35" t="str">
        <f t="shared" si="12"/>
        <v>NE</v>
      </c>
      <c r="AF35" s="23" t="str">
        <f t="shared" si="13"/>
        <v>Nejsou</v>
      </c>
      <c r="AG35" t="str">
        <f t="shared" si="14"/>
        <v/>
      </c>
      <c r="AH35" t="str">
        <f t="shared" si="15"/>
        <v/>
      </c>
      <c r="AI35" t="str">
        <f t="shared" si="16"/>
        <v/>
      </c>
      <c r="AJ35" t="str">
        <f t="shared" si="17"/>
        <v>pevné</v>
      </c>
      <c r="AK35" t="str">
        <f t="shared" si="17"/>
        <v>černá</v>
      </c>
      <c r="AL35" t="str">
        <f t="shared" si="7"/>
        <v>bez zápachu</v>
      </c>
      <c r="AM35" t="str">
        <f t="shared" si="7"/>
        <v/>
      </c>
      <c r="AN35" t="str">
        <f t="shared" si="7"/>
        <v>Ano</v>
      </c>
      <c r="AO35" t="str">
        <f t="shared" si="7"/>
        <v>heterogennní</v>
      </c>
      <c r="AP35" t="str">
        <f t="shared" si="7"/>
        <v>Bude použito na překrytí skládky, odpady TZS mohou být přijímány do max. 25% celkové hmotnosti odpadů uložených na skládku v poplatkovém období</v>
      </c>
      <c r="AQ35" t="str">
        <f t="shared" si="7"/>
        <v/>
      </c>
      <c r="AR35" t="str">
        <f t="shared" si="7"/>
        <v>&lt; 6,5</v>
      </c>
      <c r="AS35" t="str">
        <f t="shared" si="7"/>
        <v>upřesnění: předpoklad nízká výhřevnost dle složení odpadu</v>
      </c>
      <c r="AT35" t="str">
        <f t="shared" si="7"/>
        <v>&lt; 10</v>
      </c>
      <c r="AU35" t="str">
        <f t="shared" si="7"/>
        <v>Prakticky s ohledem na současný a vědecký pokrok nelze tento odpad materiálově recyklovat</v>
      </c>
      <c r="AV35" t="str">
        <f t="shared" si="7"/>
        <v>Technicky neproveditelné</v>
      </c>
      <c r="AW35" t="str">
        <f t="shared" si="7"/>
        <v/>
      </c>
      <c r="AX35" t="str">
        <f t="shared" si="7"/>
        <v/>
      </c>
      <c r="AY35" t="str">
        <f t="shared" si="7"/>
        <v/>
      </c>
      <c r="AZ35" t="str">
        <f t="shared" si="7"/>
        <v/>
      </c>
      <c r="BA35" t="str">
        <f t="shared" si="7"/>
        <v/>
      </c>
      <c r="BB35" t="str">
        <f t="shared" si="7"/>
        <v/>
      </c>
      <c r="BC35" t="str">
        <f t="shared" si="7"/>
        <v/>
      </c>
      <c r="BD35" t="str">
        <f t="shared" si="7"/>
        <v/>
      </c>
      <c r="BE35" t="str">
        <f t="shared" si="7"/>
        <v/>
      </c>
    </row>
    <row r="36" spans="1:57" ht="30.75" customHeight="1" x14ac:dyDescent="0.25">
      <c r="A36" s="96" t="s">
        <v>100</v>
      </c>
      <c r="B36" s="97"/>
      <c r="C36" s="97"/>
      <c r="D36" s="97"/>
      <c r="E36" s="97"/>
      <c r="F36" s="97"/>
      <c r="G36" s="97"/>
      <c r="H36" s="97"/>
      <c r="I36" s="97"/>
      <c r="J36" s="97"/>
      <c r="K36" s="97"/>
      <c r="L36" s="97"/>
      <c r="M36" s="97"/>
      <c r="N36" s="97"/>
      <c r="O36" s="97"/>
      <c r="P36" s="97"/>
      <c r="Q36" s="97"/>
      <c r="R36" s="97"/>
      <c r="S36" s="97"/>
      <c r="T36" s="97"/>
      <c r="U36" s="98"/>
      <c r="Z36">
        <f t="shared" si="6"/>
        <v>0</v>
      </c>
      <c r="AA36">
        <f t="shared" si="8"/>
        <v>0</v>
      </c>
      <c r="AB36" s="9">
        <f t="shared" si="9"/>
        <v>170101</v>
      </c>
      <c r="AC36" s="12" t="str">
        <f t="shared" si="10"/>
        <v>Beton - vhodné pro TZS</v>
      </c>
      <c r="AD36" t="str">
        <f t="shared" si="11"/>
        <v>O</v>
      </c>
      <c r="AE36" t="str">
        <f t="shared" si="12"/>
        <v>NE</v>
      </c>
      <c r="AF36" s="23" t="str">
        <f t="shared" si="13"/>
        <v>Nejsou</v>
      </c>
      <c r="AG36" t="str">
        <f t="shared" si="14"/>
        <v>Odpad vzniká při demolicích staveb RD, BD, komunikací atd, případně jako zbytková část při stavební činnosti</v>
      </c>
      <c r="AH36" t="str">
        <f t="shared" si="15"/>
        <v>Jedná se o menší kusy betonu zbavené původní výztuže</v>
      </c>
      <c r="AI36" t="str">
        <f t="shared" si="16"/>
        <v>Heterogenní odpad, který vzniká při stavebních a demoličních pracích. Jedná se převážně o malé části (do 25cm) betonů, cementových potěrů, omítek vzniklých při demoličních a stavebních pracích. Z odpadu byly vytříděny nebezpečné složky a složky využitelné k recyklaci, odpad tedy již neobsahuje nebezpečné a využitelné složby. Odpad může být znečištěn nevyužitelnými příměsemi malých a velmi malých rozměrů jako cihly, obklady, dlažby, plasty (vč. PVC), sklo, dřevo, kovy apod. takovým způsobem, že je nemožná jeho další úprava za účelem snížení objemu a/nebo úprava k využití. Vzhledem k většinovému zastoupení betonových směsí v odpadu zařadil původce odpad  pod katalog.č. 170101. Odpad pochází ze stavební činnosti. Svým charakterem se až na výjimky jedná o odpad vhodný pro technické zabezpečení skládky. Původce (popř. předávající osoba / dodavatel) na základě znalosti vstupních surovin, technologie vzniku, úpravy a dalších informací o odpadu, předpokládá u odpadu splnění vyluhovatelnosti i všech dalších relevantních ukazatelů pro přijetí, stanovených vyhláškou č. 273/2021 Sb., o podrobnostech nakládání s odpady, v platném znění, pro odpovídající skupinu skládky, na kterou může být odpad vzhledem ke svým vlastnostem, vyluhovatelnosti a složení dle tohoto základního popisu uložen. Vzhledem ke složení odpadu převážně z materiálů na cementové bázi a vzniku odpadu při běžné stavební činnosti (práce v nekontaminovaném prostředí) je zřejmé, že odpad neobsahuje ani neuvolňuje nadlimitní množství sledovaných těžkých kovů, solí ani jiných složek (viz příloha č. 10 k vyhlášce č. 273/2021 Sb.), jež by mohly způsobit překročení povolených limitů sledovaných ukazatelů vyluhovatelnosti pro danou skupinu skládky . Odpad vzhledem ke svým vlastnostem, složení a s přihlédnutím k místním technickým a ekonomickýcm podmínkám nelze využít či jinak odstranit v souladu s hierarchií odpadového hospodářství. Materiálová recyklace odpadu není možná ani účelná z důvodu přítomnosti nežádoucích příměsí a složek.</v>
      </c>
      <c r="AJ36" t="str">
        <f t="shared" si="17"/>
        <v>pevné</v>
      </c>
      <c r="AK36" t="str">
        <f t="shared" si="17"/>
        <v>šedá</v>
      </c>
      <c r="AL36" t="str">
        <f t="shared" si="7"/>
        <v>bez zápachu</v>
      </c>
      <c r="AM36" t="str">
        <f t="shared" si="7"/>
        <v/>
      </c>
      <c r="AN36" t="str">
        <f t="shared" si="7"/>
        <v>Ne</v>
      </c>
      <c r="AO36" t="str">
        <f t="shared" si="7"/>
        <v>heterogennní</v>
      </c>
      <c r="AP36" t="str">
        <f t="shared" si="7"/>
        <v>Bude použito na překrytí skládky, odpady TZS mohou být přijímány do max. 25% celkové hmotnosti odpadů uložených na skládku v poplatkovém období</v>
      </c>
      <c r="AQ36" t="str">
        <f t="shared" si="7"/>
        <v/>
      </c>
      <c r="AR36" t="str">
        <f t="shared" si="7"/>
        <v>&lt; 6,5</v>
      </c>
      <c r="AS36" t="str">
        <f t="shared" si="7"/>
        <v>upřesnění: pouze stavební materiál, předpoklad nízká</v>
      </c>
      <c r="AT36" t="str">
        <f t="shared" si="7"/>
        <v>&lt; 10</v>
      </c>
      <c r="AU36" t="str">
        <f t="shared" si="7"/>
        <v>Z odpadu již byly v místě jeho vzniku vytříděny využitelné či nebezpečné složky</v>
      </c>
      <c r="AV36" t="str">
        <f t="shared" si="7"/>
        <v/>
      </c>
      <c r="AW36" t="str">
        <f t="shared" si="7"/>
        <v/>
      </c>
      <c r="AX36" t="str">
        <f t="shared" si="7"/>
        <v/>
      </c>
      <c r="AY36" t="str">
        <f t="shared" si="7"/>
        <v/>
      </c>
      <c r="AZ36" t="str">
        <f t="shared" si="7"/>
        <v/>
      </c>
      <c r="BA36" t="str">
        <f t="shared" si="7"/>
        <v/>
      </c>
      <c r="BB36" t="str">
        <f t="shared" si="7"/>
        <v/>
      </c>
      <c r="BC36" t="str">
        <f t="shared" si="7"/>
        <v/>
      </c>
      <c r="BD36" t="str">
        <f t="shared" si="7"/>
        <v/>
      </c>
      <c r="BE36" t="str">
        <f t="shared" si="7"/>
        <v/>
      </c>
    </row>
    <row r="37" spans="1:57" ht="29.25" customHeight="1" x14ac:dyDescent="0.25">
      <c r="A37" s="96" t="s">
        <v>99</v>
      </c>
      <c r="B37" s="97"/>
      <c r="C37" s="97"/>
      <c r="D37" s="97"/>
      <c r="E37" s="97"/>
      <c r="F37" s="97"/>
      <c r="G37" s="97"/>
      <c r="H37" s="97"/>
      <c r="I37" s="97"/>
      <c r="J37" s="97"/>
      <c r="K37" s="97"/>
      <c r="L37" s="97"/>
      <c r="M37" s="97"/>
      <c r="N37" s="97"/>
      <c r="O37" s="97"/>
      <c r="P37" s="97"/>
      <c r="Q37" s="97"/>
      <c r="R37" s="97"/>
      <c r="S37" s="97"/>
      <c r="T37" s="97"/>
      <c r="U37" s="98"/>
      <c r="Z37">
        <f t="shared" si="6"/>
        <v>0</v>
      </c>
      <c r="AA37">
        <f t="shared" si="8"/>
        <v>0</v>
      </c>
      <c r="AB37" s="9">
        <f t="shared" si="9"/>
        <v>170101</v>
      </c>
      <c r="AC37" s="12" t="str">
        <f t="shared" si="10"/>
        <v>Beton - nevhodné pro TZS</v>
      </c>
      <c r="AD37" t="str">
        <f t="shared" si="11"/>
        <v>O</v>
      </c>
      <c r="AE37" t="str">
        <f t="shared" si="12"/>
        <v>NE</v>
      </c>
      <c r="AF37" s="23" t="str">
        <f t="shared" si="13"/>
        <v>Nejsou</v>
      </c>
      <c r="AG37" t="str">
        <f t="shared" si="14"/>
        <v>Odpad vzniká při demolicích staveb RD, BD, komunikací atd, případně jako zbytková část při stavební činnosti</v>
      </c>
      <c r="AH37" t="str">
        <f t="shared" si="15"/>
        <v>Jedná se o větší kusy betonů z demolice staveb, nevhodné k zapracování jako TZS</v>
      </c>
      <c r="AI37" t="str">
        <f t="shared" si="16"/>
        <v>Heterogenní odpad, který vzniká při stavebních a demoličních pracích. Jedná se převážně o velké části (nad 25cm) betonů, zbytků panelů vzniklých při demoličních a stavebních pracích. Z odpadu byly vytříděny nebezpečné složky a složky využitelné k recyklaci, odpad tedy již neobsahuje nebezpečné a využitelné složby. Odpad může být znečištěn nevyužitelnými příměsemi malých a velmi malých rozměrů jako cihly, obklady, dlažby, plasty (vč. PVC), sklo, dřevo, kovy apod. takovým způsobem, že je nemožná jeho další úprava za účelem snížení objemu a/nebo úprava k využití. Vzhledem k většinovému zastoupení betonových směsí v odpadu zařadil původce odpad  pod katalog.č. 170101. Odpad pochází ze stavební činnosti. Svým charakterem se jedná o odpad, který není vzhledem ke svému charakteru (velikosti) vhodný pro technické zabezpečení skládky. Původce (popř. předávající osoba / dodavatel) na základě znalosti vstupních surovin, technologie vzniku, úpravy a dalších informací o odpadu, předpokládá u odpadu splnění vyluhovatelnosti i všech dalších relevantních ukazatelů pro přijetí, stanovených vyhláškou č. 273/2021 Sb., o podrobnostech nakládání s odpady, v platném znění, pro odpovídající skupinu skládky, na kterou může být odpad vzhledem ke svým vlastnostem, vyluhovatelnosti a složení dle tohoto základního popisu uložen. Vzhledem ke složení odpadu převážně z materiálů na cementové bázi a vzniku odpadu při běžné stavební činnosti (práce v nekontaminovaném prostředí) je zřejmé, že odpad neobsahuje ani neuvolňuje nadlimitní množství sledovaných těžkých kovů, solí ani jiných složek (viz příloha č. 10 k vyhlášce č. 273/2021 Sb.), jež by mohly způsobit překročení povolených limitů sledovaných ukazatelů vyluhovatelnosti pro danou skupinu skládky . Odpad vzhledem ke svým vlastnostem, složení a s přihlédnutím k místním technickým a ekonomickýcm podmínkám nelze využít či jinak odstranit v souladu s hierarchií odpadového hospodářství. Materiálová recyklace odpadu není možná ani účelná z důvodu přítomnosti nežádoucích příměsí a složek.</v>
      </c>
      <c r="AJ37" t="str">
        <f t="shared" si="17"/>
        <v>pevné</v>
      </c>
      <c r="AK37" t="str">
        <f t="shared" si="17"/>
        <v>šedá</v>
      </c>
      <c r="AL37" t="str">
        <f t="shared" si="7"/>
        <v>bez zápachu</v>
      </c>
      <c r="AM37" t="str">
        <f t="shared" si="7"/>
        <v/>
      </c>
      <c r="AN37" t="str">
        <f t="shared" si="7"/>
        <v>Ne</v>
      </c>
      <c r="AO37" t="str">
        <f t="shared" si="7"/>
        <v>heterogennní</v>
      </c>
      <c r="AP37" t="str">
        <f t="shared" si="7"/>
        <v xml:space="preserve">Nevhodné jako TZS pro překrytí, pro přijetí na skládku není potřeba provádět žádná zvláštní opatření, kromě hutnění. Pro odpad neplatí omezení smíchání s ostatními vybranými odpady. </v>
      </c>
      <c r="AQ37" t="str">
        <f t="shared" si="7"/>
        <v/>
      </c>
      <c r="AR37" t="str">
        <f t="shared" si="7"/>
        <v>&lt; 6,5</v>
      </c>
      <c r="AS37" t="str">
        <f t="shared" si="7"/>
        <v>upřesnění: pouze stavební materiál, předpoklad nízká</v>
      </c>
      <c r="AT37" t="str">
        <f t="shared" si="7"/>
        <v>&lt; 10</v>
      </c>
      <c r="AU37" t="str">
        <f t="shared" si="7"/>
        <v>Z odpadu již byly v místě jeho vzniku vytříděny využitelné či nebezpečné složky</v>
      </c>
      <c r="AV37" t="str">
        <f t="shared" si="7"/>
        <v/>
      </c>
      <c r="AW37" t="str">
        <f t="shared" si="7"/>
        <v/>
      </c>
      <c r="AX37" t="str">
        <f t="shared" si="7"/>
        <v/>
      </c>
      <c r="AY37" t="str">
        <f t="shared" si="7"/>
        <v/>
      </c>
      <c r="AZ37" t="str">
        <f t="shared" si="7"/>
        <v/>
      </c>
      <c r="BA37" t="str">
        <f t="shared" si="7"/>
        <v/>
      </c>
      <c r="BB37" t="str">
        <f t="shared" si="7"/>
        <v/>
      </c>
      <c r="BC37" t="str">
        <f t="shared" si="7"/>
        <v/>
      </c>
      <c r="BD37" t="str">
        <f t="shared" si="7"/>
        <v/>
      </c>
      <c r="BE37" t="str">
        <f t="shared" si="7"/>
        <v/>
      </c>
    </row>
    <row r="38" spans="1:57" ht="78.75" customHeight="1" x14ac:dyDescent="0.25">
      <c r="A38" s="96" t="s">
        <v>101</v>
      </c>
      <c r="B38" s="97"/>
      <c r="C38" s="97"/>
      <c r="D38" s="97"/>
      <c r="E38" s="97"/>
      <c r="F38" s="97"/>
      <c r="G38" s="97"/>
      <c r="H38" s="97"/>
      <c r="I38" s="97"/>
      <c r="J38" s="97"/>
      <c r="K38" s="97"/>
      <c r="L38" s="97"/>
      <c r="M38" s="97"/>
      <c r="N38" s="97"/>
      <c r="O38" s="97"/>
      <c r="P38" s="97"/>
      <c r="Q38" s="97"/>
      <c r="R38" s="97"/>
      <c r="S38" s="97"/>
      <c r="T38" s="97"/>
      <c r="U38" s="98"/>
      <c r="Z38">
        <f t="shared" si="6"/>
        <v>0</v>
      </c>
      <c r="AA38">
        <f t="shared" si="8"/>
        <v>0</v>
      </c>
      <c r="AB38" s="9">
        <f t="shared" si="9"/>
        <v>170102</v>
      </c>
      <c r="AC38" s="12" t="str">
        <f t="shared" si="10"/>
        <v>Cihly</v>
      </c>
      <c r="AD38" t="str">
        <f t="shared" si="11"/>
        <v>O</v>
      </c>
      <c r="AE38" t="str">
        <f t="shared" si="12"/>
        <v>NE</v>
      </c>
      <c r="AF38" s="23" t="str">
        <f t="shared" si="13"/>
        <v>Nejsou</v>
      </c>
      <c r="AG38" t="str">
        <f t="shared" si="14"/>
        <v>Odpad vzniká při demolicích staveb RD, BD, komunikací atd, případně jako zbytková část při stavební činnosti</v>
      </c>
      <c r="AH38" t="str">
        <f t="shared" si="15"/>
        <v>Odpad, který je využíván jako TZS pro úpavu a údržbu zpevněných cest v tělese skládky</v>
      </c>
      <c r="AI38" t="str">
        <f t="shared" si="16"/>
        <v>Heterogenní odpad, který vzniká při stavebních a demoličních pracích. Jedná se převážně o malé části (do 30cm) cihel, cementových potěrů, omítek vzniklých při demoličních a stavebních pracích. Z odpadu byly vytříděny nebezpečné složky a složky využitelné k recyklaci, odpad tedy již neobsahuje nebezpečné a využitelné složby. Odpad může být znečištěn nevyužitelnými příměsemi malých a velmi malých rozměrů jako cihly, obklady, dlažby, plasty (vč. PVC), sklo, dřevo, kovy apod. takovým způsobem, že je nemožná jeho další úprava za účelem snížení objemu a/nebo úprava k využití. Vzhledem k většinovému zastoupení cihelné směsi v odpadu zařadil původce odpad  pod katalog.č. 170102. Odpad pochází ze stavební činnosti. Svým charakterem se až na výjimky jedná o odpad vhodný pro technické zabezpečení skládky. Původce (popř. předávající osoba / dodavatel) na základě znalosti vstupních surovin, technologie vzniku, úpravy a dalších informací o odpadu, předpokládá u odpadu splnění vyluhovatelnosti i všech dalších relevantních ukazatelů pro přijetí, stanovených vyhláškou č. 273/2021 Sb., o podrobnostech nakládání s odpady, v platném znění, pro odpovídající skupinu skládky, na kterou může být odpad vzhledem ke svým vlastnostem, vyluhovatelnosti a složení dle tohoto základního popisu uložen. Vzhledem ke složení odpadu převážně z materiálů na cementové bázi a vzniku odpadu při běžné stavební činnosti (práce v nekontaminovaném prostředí) je zřejmé, že odpad neobsahuje ani neuvolňuje nadlimitní množství sledovaných těžkých kovů, solí ani jiných složek (viz příloha č. 10 k vyhlášce č. 273/2021 Sb.), jež by mohly způsobit překročení povolených limitů sledovaných ukazatelů vyluhovatelnosti pro danou skupinu skládky . Odpad vzhledem ke svým vlastnostem, složení a s přihlédnutím k místním technickým a ekonomickýcm podmínkám nelze využít či jinak odstranit v souladu s hierarchií odpadového hospodářství. Materiálová recyklace odpadu není možná ani účelná z důvodu přítomnosti nežádoucích příměsí a složek.</v>
      </c>
      <c r="AJ38" t="str">
        <f t="shared" si="17"/>
        <v>pevné</v>
      </c>
      <c r="AK38" t="str">
        <f t="shared" si="17"/>
        <v>různorodá</v>
      </c>
      <c r="AL38" t="str">
        <f t="shared" si="7"/>
        <v>bez zápachu</v>
      </c>
      <c r="AM38" t="str">
        <f t="shared" si="7"/>
        <v/>
      </c>
      <c r="AN38" t="str">
        <f t="shared" si="7"/>
        <v>Ne</v>
      </c>
      <c r="AO38" t="str">
        <f t="shared" si="7"/>
        <v>heterogennní</v>
      </c>
      <c r="AP38" t="str">
        <f t="shared" si="7"/>
        <v>Bude použito na překrytí skládky, odpady TZS mohou být přijímány do max. 25% celkové hmotnosti odpadů uložených na skládku v poplatkovém období</v>
      </c>
      <c r="AQ38" t="str">
        <f t="shared" si="7"/>
        <v/>
      </c>
      <c r="AR38" t="str">
        <f t="shared" si="7"/>
        <v>&lt; 6,5</v>
      </c>
      <c r="AS38" t="str">
        <f t="shared" si="7"/>
        <v>upřesnění: pouze stavební materiál, předpoklad nízká</v>
      </c>
      <c r="AT38" t="str">
        <f t="shared" si="7"/>
        <v>&lt; 10</v>
      </c>
      <c r="AU38" t="str">
        <f t="shared" si="7"/>
        <v>Z odpadu již byly v místě jeho vzniku vytříděny využitelné či nebezpečné složky</v>
      </c>
      <c r="AV38" t="str">
        <f t="shared" si="7"/>
        <v/>
      </c>
      <c r="AW38" t="str">
        <f t="shared" si="7"/>
        <v/>
      </c>
      <c r="AX38" t="str">
        <f t="shared" si="7"/>
        <v/>
      </c>
      <c r="AY38" t="str">
        <f t="shared" si="7"/>
        <v/>
      </c>
      <c r="AZ38" t="str">
        <f t="shared" si="7"/>
        <v/>
      </c>
      <c r="BA38" t="str">
        <f t="shared" ref="BA38:BE62" si="18">IF(AU79=0,"",AU79)</f>
        <v/>
      </c>
      <c r="BB38" t="str">
        <f t="shared" si="18"/>
        <v/>
      </c>
      <c r="BC38" t="str">
        <f t="shared" si="18"/>
        <v/>
      </c>
      <c r="BD38" t="str">
        <f t="shared" si="18"/>
        <v/>
      </c>
      <c r="BE38" t="str">
        <f t="shared" si="18"/>
        <v/>
      </c>
    </row>
    <row r="39" spans="1:57" ht="29.25" customHeight="1" x14ac:dyDescent="0.25">
      <c r="A39" s="96" t="s">
        <v>102</v>
      </c>
      <c r="B39" s="97"/>
      <c r="C39" s="97"/>
      <c r="D39" s="97"/>
      <c r="E39" s="97"/>
      <c r="F39" s="97"/>
      <c r="G39" s="97"/>
      <c r="H39" s="97"/>
      <c r="I39" s="97"/>
      <c r="J39" s="97"/>
      <c r="K39" s="97"/>
      <c r="L39" s="97"/>
      <c r="M39" s="97"/>
      <c r="N39" s="97"/>
      <c r="O39" s="97"/>
      <c r="P39" s="97"/>
      <c r="Q39" s="97"/>
      <c r="R39" s="97"/>
      <c r="S39" s="97"/>
      <c r="T39" s="97"/>
      <c r="U39" s="98"/>
      <c r="Z39">
        <f t="shared" si="6"/>
        <v>0</v>
      </c>
      <c r="AA39">
        <f t="shared" si="8"/>
        <v>0</v>
      </c>
      <c r="AB39" s="9">
        <f t="shared" si="9"/>
        <v>170103</v>
      </c>
      <c r="AC39" s="12" t="str">
        <f t="shared" si="10"/>
        <v>Tašky a keramické výrobky</v>
      </c>
      <c r="AD39" t="str">
        <f t="shared" si="11"/>
        <v>O</v>
      </c>
      <c r="AE39" t="str">
        <f t="shared" si="12"/>
        <v>NE</v>
      </c>
      <c r="AF39" s="23" t="str">
        <f t="shared" si="13"/>
        <v>Nejsou</v>
      </c>
      <c r="AG39" t="str">
        <f t="shared" si="14"/>
        <v>Odpad vzniká při demolicích staveb RD, BD, zejména při opravách střech, případně jako zbytková část při stavební činnosti</v>
      </c>
      <c r="AH39" t="str">
        <f t="shared" si="15"/>
        <v>Odpad, který je využíván jako TZS pro úpavu a údržbu zpevněných cest v tělese skládky</v>
      </c>
      <c r="AI39" t="str">
        <f t="shared" si="16"/>
        <v>Heterogenní odpad, který vzniká při stavebních a demoličních pracích. Jedná se převážně o keramické nebo betonové tašky (odpad malých rozměrů do 30cm) vzniklých při demoličních a stavebních pracích. Z odpadu byly vytříděny nebezpečné složky a složky využitelné k recyklaci, odpad tedy již neobsahuje nebezpečné a využitelné složby. Odpad může být znečištěn nevyužitelnými příměsemi malých a velmi malých rozměrů jako cihly, obklady, dlažby, plasty (vč. PVC), sklo, dřevo, kovy apod. takovým způsobem, že je nemožná jeho další úprava za účelem snížení objemu a/nebo úprava k využití. Vzhledem k většinovému zastoupení keramické, betonové a cihelné směsi v odpadu zařadil původce odpad  pod katalog.č. 170103. Odpad pochází ze stavební činnosti. Svým charakterem se až na výjimky jedná o odpad vhodný pro technické zabezpečení skládky. Původce (popř. předávající osoba / dodavatel) na základě znalosti vstupních surovin, technologie vzniku, úpravy a dalších informací o odpadu, předpokládá u odpadu splnění vyluhovatelnosti i všech dalších relevantních ukazatelů pro přijetí, stanovených vyhláškou č. 273/2021 Sb., o podrobnostech nakládání s odpady, v platném znění, pro odpovídající skupinu skládky, na kterou může být odpad vzhledem ke svým vlastnostem, vyluhovatelnosti a složení dle tohoto základního popisu uložen. Vzhledem ke složení odpadu převážně z materiálů na cementové bázi a vzniku odpadu při běžné stavební činnosti (práce v nekontaminovaném prostředí) je zřejmé, že odpad neobsahuje ani neuvolňuje nadlimitní množství sledovaných těžkých kovů, solí ani jiných složek (viz příloha č. 10 k vyhlášce č. 273/2021 Sb.), jež by mohly způsobit překročení povolených limitů sledovaných ukazatelů vyluhovatelnosti pro danou skupinu skládky . Odpad vzhledem ke svým vlastnostem, složení a s přihlédnutím k místním technickým a ekonomickýcm podmínkám nelze využít či jinak odstranit v souladu s hierarchií odpadového hospodářství. Materiálová recyklace odpadu není možná ani účelná z důvodu přítomnosti nežádoucích příměsí a složek.</v>
      </c>
      <c r="AJ39" t="str">
        <f t="shared" si="17"/>
        <v>pevné</v>
      </c>
      <c r="AK39" t="str">
        <f t="shared" si="17"/>
        <v>hnědá</v>
      </c>
      <c r="AL39" t="str">
        <f t="shared" si="17"/>
        <v>bez zápachu</v>
      </c>
      <c r="AM39" t="str">
        <f t="shared" si="17"/>
        <v/>
      </c>
      <c r="AN39" t="str">
        <f t="shared" si="17"/>
        <v>Ne</v>
      </c>
      <c r="AO39" t="str">
        <f t="shared" si="17"/>
        <v>heterogennní</v>
      </c>
      <c r="AP39" t="str">
        <f t="shared" si="17"/>
        <v>Bude použito na překrytí skládky, odpady TZS mohou být přijímány do max. 25% celkové hmotnosti odpadů uložených na skládku v poplatkovém období</v>
      </c>
      <c r="AQ39" t="str">
        <f t="shared" si="17"/>
        <v/>
      </c>
      <c r="AR39" t="str">
        <f t="shared" si="17"/>
        <v>&lt; 6,5</v>
      </c>
      <c r="AS39" t="str">
        <f t="shared" si="17"/>
        <v>upřesnění: pouze stavební materiál, předpoklad nízká</v>
      </c>
      <c r="AT39" t="str">
        <f t="shared" si="17"/>
        <v>&lt; 10</v>
      </c>
      <c r="AU39" t="str">
        <f t="shared" si="17"/>
        <v>Z odpadu již byly v místě jeho vzniku vytříděny využitelné či nebezpečné složky</v>
      </c>
      <c r="AV39" t="str">
        <f t="shared" si="17"/>
        <v/>
      </c>
      <c r="AW39" t="str">
        <f t="shared" si="17"/>
        <v/>
      </c>
      <c r="AX39" t="str">
        <f t="shared" si="17"/>
        <v/>
      </c>
      <c r="AY39" t="str">
        <f t="shared" si="17"/>
        <v/>
      </c>
      <c r="AZ39" t="str">
        <f t="shared" ref="AZ39:AZ62" si="19">IF(AT80=0,"",AT80)</f>
        <v/>
      </c>
      <c r="BA39" t="str">
        <f t="shared" si="18"/>
        <v/>
      </c>
      <c r="BB39" t="str">
        <f t="shared" si="18"/>
        <v/>
      </c>
      <c r="BC39" t="str">
        <f t="shared" si="18"/>
        <v/>
      </c>
      <c r="BD39" t="str">
        <f t="shared" si="18"/>
        <v/>
      </c>
      <c r="BE39" t="str">
        <f t="shared" si="18"/>
        <v/>
      </c>
    </row>
    <row r="40" spans="1:57" ht="60" customHeight="1" thickBot="1" x14ac:dyDescent="0.3">
      <c r="A40" s="99" t="s">
        <v>109</v>
      </c>
      <c r="B40" s="100"/>
      <c r="C40" s="100"/>
      <c r="D40" s="100"/>
      <c r="E40" s="100"/>
      <c r="F40" s="100"/>
      <c r="G40" s="100"/>
      <c r="H40" s="100"/>
      <c r="I40" s="100"/>
      <c r="J40" s="100"/>
      <c r="K40" s="100"/>
      <c r="L40" s="100"/>
      <c r="M40" s="100"/>
      <c r="N40" s="100"/>
      <c r="O40" s="100"/>
      <c r="P40" s="100"/>
      <c r="Q40" s="100"/>
      <c r="R40" s="100"/>
      <c r="S40" s="100"/>
      <c r="T40" s="100"/>
      <c r="U40" s="101"/>
      <c r="Z40">
        <f t="shared" si="6"/>
        <v>0</v>
      </c>
      <c r="AA40">
        <f t="shared" si="8"/>
        <v>0</v>
      </c>
      <c r="AB40" s="9">
        <f t="shared" si="9"/>
        <v>170203</v>
      </c>
      <c r="AC40" s="12" t="str">
        <f t="shared" si="10"/>
        <v>Plasty  (stavební)</v>
      </c>
      <c r="AD40" t="str">
        <f t="shared" si="11"/>
        <v>O</v>
      </c>
      <c r="AE40" t="str">
        <f t="shared" si="12"/>
        <v>NE</v>
      </c>
      <c r="AF40" s="23" t="str">
        <f t="shared" si="13"/>
        <v>Nejsou</v>
      </c>
      <c r="AG40" t="str">
        <f t="shared" si="14"/>
        <v>Odpad vzniká ze stavební činnosti, obaly materiálů</v>
      </c>
      <c r="AH40" t="str">
        <f t="shared" si="15"/>
        <v>Jedná se vesměs o zněčištěné obaly od lepidel, malt a stavebních materiálů, dále pak zbytky podlah a izolací PVC, lepenek, případně další stavební materiály.</v>
      </c>
      <c r="AI40" t="str">
        <f t="shared" si="16"/>
        <v>Heterogenní odpad, který vzniká při stavebních a demoličních pracích. Odpad je upraven vytříděním nebezpečných složek, komodit určených ke zpětnému odběru a využitelných složek. Jedná se převážně o zbytky a části stavebních a demoličních odpadů (obaly a zbytky stavebních materiálů, …atd.). Z odpadu byly vytříděny nebezpečné složky a složky využitelné k recyklaci, odpad tedy již neobsahuje nebezpečné a využitelné složby. Vhledem k povaze odpadu, který je tvořen nesourodou směsí nejrůznějších druhů materiálů, je nemožné odebrat reprezentativní vzorek, který by svými vlastnostmi odpovídal vlastnostem vzorkovaného celku/odpadu. Na základě provedeného úsudku lze deklarovat, že odpad splňuje podmínky pro přijetí na skládce kategorie S-OO3 v souladu s platnou legislativou.</v>
      </c>
      <c r="AJ40" t="str">
        <f t="shared" si="17"/>
        <v>pevné</v>
      </c>
      <c r="AK40" t="str">
        <f t="shared" si="17"/>
        <v>různorodá</v>
      </c>
      <c r="AL40" t="str">
        <f t="shared" si="17"/>
        <v>bez zápachu</v>
      </c>
      <c r="AM40" t="str">
        <f t="shared" si="17"/>
        <v/>
      </c>
      <c r="AN40" t="str">
        <f t="shared" si="17"/>
        <v>Ne</v>
      </c>
      <c r="AO40" t="str">
        <f t="shared" si="17"/>
        <v>heterogennní</v>
      </c>
      <c r="AP40" t="str">
        <f t="shared" si="17"/>
        <v>Nejsou stanovena, standartně překrytí a hutnění</v>
      </c>
      <c r="AQ40" t="str">
        <f t="shared" si="17"/>
        <v/>
      </c>
      <c r="AR40" t="str">
        <f t="shared" si="17"/>
        <v>&gt; 6,5</v>
      </c>
      <c r="AS40" t="str">
        <f t="shared" si="17"/>
        <v>upřesnění: výhřevnost je proměnlivá dle složení odpadu</v>
      </c>
      <c r="AT40" t="str">
        <f t="shared" si="17"/>
        <v>&lt; 10</v>
      </c>
      <c r="AU40" t="str">
        <f t="shared" si="17"/>
        <v>Úpravou nelze dosáhnout snížení objemu odpadu nebo snížení nebo odstranění nebezpečných vlastností</v>
      </c>
      <c r="AV40" t="str">
        <f t="shared" si="17"/>
        <v/>
      </c>
      <c r="AW40" t="str">
        <f t="shared" si="17"/>
        <v/>
      </c>
      <c r="AX40" t="str">
        <f t="shared" si="17"/>
        <v/>
      </c>
      <c r="AY40" t="str">
        <f t="shared" si="17"/>
        <v/>
      </c>
      <c r="AZ40" t="str">
        <f t="shared" si="19"/>
        <v/>
      </c>
      <c r="BA40" t="str">
        <f t="shared" si="18"/>
        <v/>
      </c>
      <c r="BB40" t="str">
        <f t="shared" si="18"/>
        <v/>
      </c>
      <c r="BC40" t="str">
        <f t="shared" si="18"/>
        <v/>
      </c>
      <c r="BD40" t="str">
        <f t="shared" si="18"/>
        <v/>
      </c>
      <c r="BE40" t="str">
        <f t="shared" si="18"/>
        <v/>
      </c>
    </row>
    <row r="41" spans="1:57" ht="21" customHeight="1" thickBot="1" x14ac:dyDescent="0.3">
      <c r="Z41">
        <f t="shared" si="6"/>
        <v>0</v>
      </c>
      <c r="AA41">
        <f t="shared" si="8"/>
        <v>0</v>
      </c>
      <c r="AB41" s="9">
        <f t="shared" si="9"/>
        <v>170504</v>
      </c>
      <c r="AC41" s="12" t="str">
        <f t="shared" si="10"/>
        <v>Zemina a kamení neuvedené pod číslem 170503</v>
      </c>
      <c r="AD41" t="str">
        <f t="shared" si="11"/>
        <v>O</v>
      </c>
      <c r="AE41" t="str">
        <f t="shared" si="12"/>
        <v>NE</v>
      </c>
      <c r="AF41" s="23" t="str">
        <f t="shared" si="13"/>
        <v>Nejsou</v>
      </c>
      <c r="AG41" t="str">
        <f t="shared" si="14"/>
        <v>Odpad vzniká při zemních a výkopových pracích např. na stavbách, při údržbě silnic atd.</v>
      </c>
      <c r="AH41" t="str">
        <f t="shared" si="15"/>
        <v>Odpad je převážně tvořen výkopovou zeminou, kamením, může být znečištěn nevyužitelnými příměsemi jako beton, cihly, plasty, sklo, dřevo, kořeny, kovy apod. (pouze však malé kusy)</v>
      </c>
      <c r="AI41" t="str">
        <f t="shared" si="16"/>
        <v>Odpad je převážně tvořen výkopovou zeminou, kamením a dalšími podobnými materiály na bázi především přírodních materiálů. Odpad může být znečištěn nevyužitelnými příměsemi malých a velmi malých rozměrů jako beton, cihly, plasty (vč. PVC), sklo, dřevo, kovy apod. takovým způsobem, že je nemožná jeho další úprava za účelem snížení objemu a/nebo úprava k využití (např. k zasypávání nebo k recyklaci). Vzhledem k většinovému zastoupení zeminy a kamení v odpadu zařadil původce odpad  pod katalog.č. 170504. Odpad pochází ze stavební činnosti (výkopových a podobných prací). Svým charakterem se až na výjimky jedná o odpad vhodný pro technické zabezpečení skládky. Odpad není znečištěn žádnou nebezpečnou látkou, nebezpečné a využitelné složky byly vytříděny. Původce (popř. předávající osoba / dodavatel) na základě znalosti vstupních surovin, technologie vzniku, úpravy a dalších informací o odpadu, předpokládá u odpadu splnění vyluhovatelnosti i všech dalších relevantních ukazatelů pro přijetí, stanovených vyhláškou č. 273/2021 Sb., o podrobnostech nakládání s odpady, v platném znění, pro odpovídající skupinu skládky, na kterou může být odpad vzhledem ke svým vlastnostem, vyluhovatelnosti a složení dle tohoto základního popisu uložen. Vzhledem ke složení odpadu převážně z materiálů přírodního původu (zemina, kamení) a vzniku odpadu při běžné stavební činnosti (zemní práce v nekontaminovaném prostředí) je zřejmé, že odpad neobsahuje ani neuvolňuje nadlimitní množství sledovaných těžkých kovů, solí ani jiných složek (viz příloha č. 10 k vyhlášce č. 273/2021 Sb.), jež by mohly způsobit překročení povolených limitů sledovaných ukazatelů vyluhovatelnosti pro danou skupinu skládky . Odpad vzhledem ke svým vlastnostem, složení a s přihlédnutím k místním technickým a ekonomickýcm podmínkám nelze využít či jinak odstranit v souladu s hierarchií odpadového hospodářství. Materiálová recyklace odpadu není možná ani účelná z důvodu přítomnosti nežádoucích příměsí a složek.</v>
      </c>
      <c r="AJ41" t="str">
        <f t="shared" si="17"/>
        <v>pevné</v>
      </c>
      <c r="AK41" t="str">
        <f t="shared" si="17"/>
        <v>žlutá, hnědá až šedočerná</v>
      </c>
      <c r="AL41" t="str">
        <f t="shared" si="17"/>
        <v>bez zápachu</v>
      </c>
      <c r="AM41" t="str">
        <f t="shared" si="17"/>
        <v/>
      </c>
      <c r="AN41" t="str">
        <f t="shared" si="17"/>
        <v>Ano</v>
      </c>
      <c r="AO41" t="str">
        <f t="shared" si="17"/>
        <v>homogenní</v>
      </c>
      <c r="AP41" t="str">
        <f t="shared" si="17"/>
        <v>Nejsou stanovena, standartně překrytí a hutnění</v>
      </c>
      <c r="AQ41" t="str">
        <f t="shared" si="17"/>
        <v/>
      </c>
      <c r="AR41" t="str">
        <f t="shared" si="17"/>
        <v>&lt; 6,5</v>
      </c>
      <c r="AS41" t="str">
        <f t="shared" si="17"/>
        <v>upřesnění: pouze stavební materiál, předpoklad nízká</v>
      </c>
      <c r="AT41" t="str">
        <f t="shared" si="17"/>
        <v>&lt; 10</v>
      </c>
      <c r="AU41" t="str">
        <f t="shared" si="17"/>
        <v>Úpravou nelze dosáhnout snížení objemu odpadu nebo snížení nebo odstranění nebezpečných vlastností</v>
      </c>
      <c r="AV41" t="str">
        <f t="shared" si="17"/>
        <v/>
      </c>
      <c r="AW41" t="str">
        <f t="shared" si="17"/>
        <v/>
      </c>
      <c r="AX41" t="str">
        <f t="shared" si="17"/>
        <v/>
      </c>
      <c r="AY41" t="str">
        <f t="shared" si="17"/>
        <v/>
      </c>
      <c r="AZ41" t="str">
        <f t="shared" si="19"/>
        <v/>
      </c>
      <c r="BA41" t="str">
        <f t="shared" si="18"/>
        <v/>
      </c>
      <c r="BB41" t="str">
        <f t="shared" si="18"/>
        <v/>
      </c>
      <c r="BC41" t="str">
        <f t="shared" si="18"/>
        <v/>
      </c>
      <c r="BD41" t="str">
        <f t="shared" si="18"/>
        <v/>
      </c>
      <c r="BE41" t="str">
        <f t="shared" si="18"/>
        <v/>
      </c>
    </row>
    <row r="42" spans="1:57" ht="15.75" x14ac:dyDescent="0.25">
      <c r="A42" s="87" t="s">
        <v>103</v>
      </c>
      <c r="B42" s="88"/>
      <c r="C42" s="88"/>
      <c r="D42" s="88"/>
      <c r="E42" s="88"/>
      <c r="F42" s="88"/>
      <c r="G42" s="89"/>
      <c r="H42" s="87" t="s">
        <v>104</v>
      </c>
      <c r="I42" s="88"/>
      <c r="J42" s="88"/>
      <c r="K42" s="88"/>
      <c r="L42" s="88"/>
      <c r="M42" s="88"/>
      <c r="N42" s="89"/>
      <c r="O42" s="87" t="s">
        <v>105</v>
      </c>
      <c r="P42" s="88"/>
      <c r="Q42" s="88"/>
      <c r="R42" s="88"/>
      <c r="S42" s="88"/>
      <c r="T42" s="88"/>
      <c r="U42" s="89"/>
      <c r="Z42">
        <f t="shared" si="6"/>
        <v>0</v>
      </c>
      <c r="AA42">
        <f t="shared" si="8"/>
        <v>0</v>
      </c>
      <c r="AB42" s="9">
        <f t="shared" si="9"/>
        <v>170601</v>
      </c>
      <c r="AC42" s="12" t="str">
        <f t="shared" si="10"/>
        <v>Izolační materiál s obsahem azbestu</v>
      </c>
      <c r="AD42" t="str">
        <f t="shared" si="11"/>
        <v>N</v>
      </c>
      <c r="AE42" t="str">
        <f t="shared" si="12"/>
        <v>NE</v>
      </c>
      <c r="AF42" s="23" t="str">
        <f t="shared" si="13"/>
        <v>HP7</v>
      </c>
      <c r="AG42" t="str">
        <f t="shared" si="14"/>
        <v>Odpad vzniká při stavbách, demolicích, rekonstrukcích, stavebních úpravách.</v>
      </c>
      <c r="AH42" t="str">
        <f t="shared" si="15"/>
        <v>Vysoce heterogenní směs odpadů izolací ze staveb, demolic, rekonstrukcí a stavebních úprav s obsahem azbestu - dále nevyužitelná směs izolačních materiálů s možnou příměsí zeminy, suti, cihel, betonu, obalů od stavebních materiálů  a jiných materiálů ze stavby.</v>
      </c>
      <c r="AI42" t="str">
        <f t="shared" si="16"/>
        <v xml:space="preserve">Vysoce heterogenní dále nevyužitelná směs stavebních a demoličních odpadů - izolačních materiálů ze staveb, rekonstrukcí, stav. úprav a demolic s obsahem azbestu. Vzhledem k povaze odpadu, který je tvořen velmi nesourodou směsí nejrůznějších typů materiálů je prakticky nemožné odebrat reprezentativní vzorek, který by svými vlastnostmi odpovídal vlastnostem vzorkovaného celku. Na základě provedeného úsudku lze deklarovat, že odpad splňuje podmínky pro přijetí na skládce kategorie S-O03 v souladu s platnou legislativou. Upozornění na nakládání s odpadem s obsahem azbestu, nutné dodržet podmínky provozovatele skládky viz. podrobné info na webu TS. Nebezpečné vlastnosti -ekotoxicita, dráždivost, karcinogenita, schopnost uvolňovat nebezpečné látky do životního prostředí při odstraňování. </v>
      </c>
      <c r="AJ42" t="str">
        <f t="shared" si="17"/>
        <v>pevné</v>
      </c>
      <c r="AK42" t="str">
        <f t="shared" si="17"/>
        <v>různorodá</v>
      </c>
      <c r="AL42" t="str">
        <f t="shared" si="17"/>
        <v>bez zápachu</v>
      </c>
      <c r="AM42" t="str">
        <f t="shared" si="17"/>
        <v/>
      </c>
      <c r="AN42" t="str">
        <f t="shared" si="17"/>
        <v>Ne</v>
      </c>
      <c r="AO42" t="str">
        <f t="shared" si="17"/>
        <v>heterogennní</v>
      </c>
      <c r="AP42" t="str">
        <f t="shared" si="17"/>
        <v>Odpady z obsahem azbestu jsou ukládány v souladu s § 13 vyhlášky 273/2021 Sb. na vyhrazené místo s denním překrytím, nebo do krytého kontejneru, vždy zabalený v utěsněných obalech</v>
      </c>
      <c r="AQ42" t="str">
        <f t="shared" si="17"/>
        <v/>
      </c>
      <c r="AR42" t="str">
        <f t="shared" si="17"/>
        <v>&lt; 6,5</v>
      </c>
      <c r="AS42" t="str">
        <f t="shared" si="17"/>
        <v>upřesnění: předpoklad nízká výhřevnost dle složení odpadu</v>
      </c>
      <c r="AT42" t="str">
        <f t="shared" si="17"/>
        <v>&lt; 10</v>
      </c>
      <c r="AU42" t="str">
        <f t="shared" si="17"/>
        <v>Prakticky s ohledem na současný a vědecký pokrok nelze tento odpad materiálově recyklovat</v>
      </c>
      <c r="AV42" t="str">
        <f t="shared" si="17"/>
        <v>Úpravou nelze dosáhnout snížení objemu odpadu nebo snížení nebo odstranění nebezpečných vlastností</v>
      </c>
      <c r="AW42" t="str">
        <f t="shared" si="17"/>
        <v>Z odpadu již byly v místě jeho vzniku vytříděny využitelné či nebezpečné složky</v>
      </c>
      <c r="AX42" t="str">
        <f t="shared" si="17"/>
        <v/>
      </c>
      <c r="AY42" t="str">
        <f t="shared" si="17"/>
        <v/>
      </c>
      <c r="AZ42" t="str">
        <f t="shared" si="19"/>
        <v/>
      </c>
      <c r="BA42" t="str">
        <f t="shared" si="18"/>
        <v/>
      </c>
      <c r="BB42" t="str">
        <f t="shared" si="18"/>
        <v/>
      </c>
      <c r="BC42" t="str">
        <f t="shared" si="18"/>
        <v/>
      </c>
      <c r="BD42" t="str">
        <f t="shared" si="18"/>
        <v/>
      </c>
      <c r="BE42" t="str">
        <f t="shared" si="18"/>
        <v/>
      </c>
    </row>
    <row r="43" spans="1:57" x14ac:dyDescent="0.25">
      <c r="A43" s="90" t="s">
        <v>106</v>
      </c>
      <c r="B43" s="91"/>
      <c r="C43" s="91"/>
      <c r="D43" s="91"/>
      <c r="E43" s="91"/>
      <c r="F43" s="91"/>
      <c r="G43" s="92"/>
      <c r="H43" s="90" t="s">
        <v>106</v>
      </c>
      <c r="I43" s="91"/>
      <c r="J43" s="91"/>
      <c r="K43" s="91"/>
      <c r="L43" s="91"/>
      <c r="M43" s="91"/>
      <c r="N43" s="92"/>
      <c r="O43" s="90" t="s">
        <v>106</v>
      </c>
      <c r="P43" s="91"/>
      <c r="Q43" s="91"/>
      <c r="R43" s="91"/>
      <c r="S43" s="91"/>
      <c r="T43" s="91"/>
      <c r="U43" s="92"/>
      <c r="Z43">
        <f t="shared" si="6"/>
        <v>0</v>
      </c>
      <c r="AA43">
        <f t="shared" si="8"/>
        <v>0</v>
      </c>
      <c r="AB43" s="9">
        <f t="shared" si="9"/>
        <v>17060402</v>
      </c>
      <c r="AC43" s="12" t="str">
        <f t="shared" si="10"/>
        <v>Izolační materiály na bázi polystyrenu - polystyren od roku 2015</v>
      </c>
      <c r="AD43" t="str">
        <f t="shared" si="11"/>
        <v>O</v>
      </c>
      <c r="AE43" t="str">
        <f t="shared" si="12"/>
        <v>NE</v>
      </c>
      <c r="AF43" s="23" t="str">
        <f t="shared" si="13"/>
        <v>Nejsou</v>
      </c>
      <c r="AG43" t="str">
        <f t="shared" si="14"/>
        <v>Odpad vzniká při stavbách, demolicích, rekonstrukcích, stavebních úpravách.</v>
      </c>
      <c r="AH43" t="str">
        <f t="shared" si="15"/>
        <v xml:space="preserve">Směs a zbytky znečištěného polystyrenu odděleného od ostatního stavebního materiálu bez nebezpečných látek. </v>
      </c>
      <c r="AI43" t="str">
        <f t="shared" si="16"/>
        <v>Směs a zbytky znečištěného a znehodnoceného polystyrenu, který vzniká například při demontáži kontaktních zateplovacích systémů. V případě, že odpad obsahuje odpadní pěnový polystyren, obsah HBCDD v něm nepřekračuje 1000 mg/kg. Odpad vzhledem ke svým vlastnostem, složení a s přihlédnutím k místním technickým a ekonomickýcm podmínkám nelze využít či jinak odstranit v souladu s hierarchií odpadového hospodářství. Odstranění odpadu ve spalovně není možné z technicko - ekonomických důvodů (např. dojezdová vzdálenost, kapacita spalovny, požadavky na kusovitost odpadu, příměs nežádoucích složek /PVC/...). Na základě provedeného úsudku lze deklarovat, že odpad splňuje podmínky pro přijetí na skládce kategorie S-O03 v souladu s platnou legislativou.</v>
      </c>
      <c r="AJ43" t="str">
        <f t="shared" ref="AJ43:AY58" si="20">IF(AD84=0,"",AD84)</f>
        <v>pevné</v>
      </c>
      <c r="AK43" t="str">
        <f t="shared" si="20"/>
        <v>šedá</v>
      </c>
      <c r="AL43" t="str">
        <f t="shared" si="20"/>
        <v>chemický</v>
      </c>
      <c r="AM43" t="str">
        <f t="shared" si="20"/>
        <v/>
      </c>
      <c r="AN43" t="str">
        <f t="shared" si="20"/>
        <v>Ne</v>
      </c>
      <c r="AO43" t="str">
        <f t="shared" si="20"/>
        <v>heterogennní</v>
      </c>
      <c r="AP43" t="str">
        <f t="shared" si="20"/>
        <v>Nejsou stanovena, standartně překrytí a hutnění</v>
      </c>
      <c r="AQ43" t="str">
        <f t="shared" si="20"/>
        <v/>
      </c>
      <c r="AR43" t="str">
        <f t="shared" si="20"/>
        <v>&gt; 6,5</v>
      </c>
      <c r="AS43" t="str">
        <f t="shared" si="20"/>
        <v>upřesnění: výhřevnost je proměnlivá dle složení odpadu</v>
      </c>
      <c r="AT43" t="str">
        <f t="shared" si="20"/>
        <v>&lt; 10</v>
      </c>
      <c r="AU43" t="str">
        <f t="shared" si="20"/>
        <v>Úpravou nelze dosáhnout snížení objemu odpadu nebo snížení nebo odstranění nebezpečných vlastností</v>
      </c>
      <c r="AV43" t="str">
        <f t="shared" si="20"/>
        <v>Z odpadu již byly v místě jeho vzniku vytříděny využitelné či nebezpečné složky</v>
      </c>
      <c r="AW43" t="str">
        <f t="shared" si="20"/>
        <v>Celkové nepříznivé dopady úpravy odpadu na ŽP převyšují příznivé dopady jeho odstranění</v>
      </c>
      <c r="AX43" t="str">
        <f t="shared" si="20"/>
        <v/>
      </c>
      <c r="AY43" t="str">
        <f t="shared" si="20"/>
        <v/>
      </c>
      <c r="AZ43" t="str">
        <f t="shared" si="19"/>
        <v/>
      </c>
      <c r="BA43" t="str">
        <f t="shared" si="18"/>
        <v/>
      </c>
      <c r="BB43" t="str">
        <f t="shared" si="18"/>
        <v/>
      </c>
      <c r="BC43" t="str">
        <f t="shared" si="18"/>
        <v/>
      </c>
      <c r="BD43" t="str">
        <f t="shared" si="18"/>
        <v/>
      </c>
      <c r="BE43" t="str">
        <f t="shared" si="18"/>
        <v/>
      </c>
    </row>
    <row r="44" spans="1:57" x14ac:dyDescent="0.25">
      <c r="A44" s="20"/>
      <c r="B44" s="80"/>
      <c r="C44" s="80"/>
      <c r="D44" s="80"/>
      <c r="E44" s="80"/>
      <c r="F44" s="80"/>
      <c r="G44" s="81"/>
      <c r="H44" s="20"/>
      <c r="I44" s="80"/>
      <c r="J44" s="80"/>
      <c r="K44" s="80"/>
      <c r="L44" s="80"/>
      <c r="M44" s="80"/>
      <c r="N44" s="81"/>
      <c r="O44" s="20"/>
      <c r="P44" s="80" t="s">
        <v>270</v>
      </c>
      <c r="Q44" s="80"/>
      <c r="R44" s="80"/>
      <c r="S44" s="80"/>
      <c r="T44" s="80"/>
      <c r="U44" s="81"/>
      <c r="Z44">
        <f t="shared" si="6"/>
        <v>0</v>
      </c>
      <c r="AA44">
        <f t="shared" si="8"/>
        <v>0</v>
      </c>
      <c r="AB44" s="9">
        <f t="shared" si="9"/>
        <v>170604</v>
      </c>
      <c r="AC44" s="12" t="str">
        <f t="shared" si="10"/>
        <v>Izolační materiály neuvedené pod čísly 170601 a 170603 - skelná vata</v>
      </c>
      <c r="AD44" t="str">
        <f t="shared" si="11"/>
        <v>O</v>
      </c>
      <c r="AE44" t="str">
        <f t="shared" si="12"/>
        <v>NE</v>
      </c>
      <c r="AF44" s="23" t="str">
        <f t="shared" si="13"/>
        <v>Nejsou</v>
      </c>
      <c r="AG44" t="str">
        <f t="shared" si="14"/>
        <v>Odpad vzniká při stavbách, demolicích, rekonstrukcích, stavebních úpravách.</v>
      </c>
      <c r="AH44" t="str">
        <f t="shared" si="15"/>
        <v>Vysoce heterogenní směs odpadů izolací ze staveb, demolic, rekonstrukcí a stavebních úprav - dále nevyužitelná směs izolačních materiálů s možnou příměsí zeminy, suti, cihel, betonu, obalů od stavebních materiálů, s možným ojedinělým výskytem dřeva, nevyužitelných plastů (PVC), skla  a jiných materiálů ze stavby.</v>
      </c>
      <c r="AI44" t="str">
        <f t="shared" si="16"/>
        <v>Vysoce heterogenní dále nevyužitelná směs stavebních a demoličních odpadů - izolačních materiálů ze staveb, rekonstrukcí, stav. úprav a demolic. Vzhledem k povaze odpadu, který je tvořen velmi nesourodou směsí nejrůznějších typů materiálů je prakticky nemožné odebrat reprezentativní vzorek, který by svými vlastnostmi odpovídal vlastnostem vzorkovaného celku. Na základě provedeného úsudku lze deklarovat, že odpad splňuje podmínky pro přijetí na skládce kategorie S-O03 v souladu s platnou legislativou.</v>
      </c>
      <c r="AJ44" t="str">
        <f t="shared" si="20"/>
        <v>pevné</v>
      </c>
      <c r="AK44" t="str">
        <f t="shared" si="20"/>
        <v>různorodá</v>
      </c>
      <c r="AL44" t="str">
        <f t="shared" si="20"/>
        <v>chemický</v>
      </c>
      <c r="AM44" t="str">
        <f t="shared" si="20"/>
        <v/>
      </c>
      <c r="AN44" t="str">
        <f t="shared" si="20"/>
        <v>Ne</v>
      </c>
      <c r="AO44" t="str">
        <f t="shared" si="20"/>
        <v>heterogennní</v>
      </c>
      <c r="AP44" t="str">
        <f t="shared" si="20"/>
        <v>Nejsou stanovena, standartně překrytí a hutnění</v>
      </c>
      <c r="AQ44" t="str">
        <f t="shared" si="20"/>
        <v/>
      </c>
      <c r="AR44" t="str">
        <f t="shared" si="20"/>
        <v>&lt; 6,5</v>
      </c>
      <c r="AS44" t="str">
        <f t="shared" si="20"/>
        <v>upřesnění: předpoklad nízká výhřevnost dle složení odpadu</v>
      </c>
      <c r="AT44" t="str">
        <f t="shared" si="20"/>
        <v>&lt; 10</v>
      </c>
      <c r="AU44" t="str">
        <f t="shared" si="20"/>
        <v>Prakticky s ohledem na současný a vědecký pokrok nelze tento odpad materiálově recyklovat</v>
      </c>
      <c r="AV44" t="str">
        <f t="shared" si="20"/>
        <v>Úpravou nelze dosáhnout snížení objemu odpadu nebo snížení nebo odstranění nebezpečných vlastností</v>
      </c>
      <c r="AW44" t="str">
        <f t="shared" si="20"/>
        <v>Z odpadu již byly v místě jeho vzniku vytříděny využitelné či nebezpečné složky</v>
      </c>
      <c r="AX44" t="str">
        <f t="shared" si="20"/>
        <v/>
      </c>
      <c r="AY44" t="str">
        <f t="shared" si="20"/>
        <v/>
      </c>
      <c r="AZ44" t="str">
        <f t="shared" si="19"/>
        <v/>
      </c>
      <c r="BA44" t="str">
        <f t="shared" si="18"/>
        <v/>
      </c>
      <c r="BB44" t="str">
        <f t="shared" si="18"/>
        <v/>
      </c>
      <c r="BC44" t="str">
        <f t="shared" si="18"/>
        <v/>
      </c>
      <c r="BD44" t="str">
        <f t="shared" si="18"/>
        <v/>
      </c>
      <c r="BE44" t="str">
        <f t="shared" si="18"/>
        <v/>
      </c>
    </row>
    <row r="45" spans="1:57" x14ac:dyDescent="0.25">
      <c r="A45" s="20"/>
      <c r="B45" s="80"/>
      <c r="C45" s="80"/>
      <c r="D45" s="80"/>
      <c r="E45" s="80"/>
      <c r="F45" s="80"/>
      <c r="G45" s="81"/>
      <c r="H45" s="20"/>
      <c r="I45" s="80"/>
      <c r="J45" s="80"/>
      <c r="K45" s="80"/>
      <c r="L45" s="80"/>
      <c r="M45" s="80"/>
      <c r="N45" s="81"/>
      <c r="O45" s="20"/>
      <c r="P45" s="80" t="s">
        <v>120</v>
      </c>
      <c r="Q45" s="80"/>
      <c r="R45" s="80"/>
      <c r="S45" s="80"/>
      <c r="T45" s="80"/>
      <c r="U45" s="81"/>
      <c r="Z45">
        <f t="shared" si="6"/>
        <v>45</v>
      </c>
      <c r="AA45">
        <f t="shared" si="8"/>
        <v>1</v>
      </c>
      <c r="AB45" s="9">
        <f t="shared" si="9"/>
        <v>170605</v>
      </c>
      <c r="AC45" s="12" t="str">
        <f t="shared" si="10"/>
        <v>Stavební materiály obsahující azbest</v>
      </c>
      <c r="AD45" t="str">
        <f t="shared" si="11"/>
        <v>N</v>
      </c>
      <c r="AE45" t="str">
        <f t="shared" si="12"/>
        <v>NE</v>
      </c>
      <c r="AF45" s="23" t="str">
        <f t="shared" si="13"/>
        <v>HP7</v>
      </c>
      <c r="AG45" t="str">
        <f t="shared" si="14"/>
        <v>Odpad vzniká při stavbách, demolicích, rekonstrukcích, stavebních úpravách.</v>
      </c>
      <c r="AH45" t="str">
        <f t="shared" si="15"/>
        <v>Vysoce heterogenní směs odpadů ze staveb, demolic, rekonstrukcí a stavebních úprav s obsahem azbestu - dále nevyužitelná směs izolačních materiálů s možnou příměsí zeminy, suti, cihel, betonu, obalů od stavebních materiálů  a jiných materiálů ze stavby.</v>
      </c>
      <c r="AI45" t="str">
        <f t="shared" si="16"/>
        <v xml:space="preserve">Heterogenní dále nevyužitelná směs stavebních a demoličních odpadů - jedná se o krytinu, šablony eternitu a materiál ze staveb s obsahem azbestu vzniklý při rekonstrukci, stav. úprav a demolic s obsahem azbestu. Vzhledem k povaze odpadu, který je tvořen velmi nesourodou směsí nejrůznějších typů materiálů je prakticky nemožné odebrat reprezentativní vzorek, který by svými vlastnostmi odpovídal vlastnostem vzorkovaného celku. Na základě provedeného úsudku lze deklarovat, že odpad splňuje podmínky pro přijetí na skládce kategorie S-O03 v souladu s platnou legislativou. Upozornění na nakládání s odpadem s obsahem azbestu, nutné dodržet podmínky provozovatele skládky viz. podrobné info na webu TS. Nebezpečné vlastnosti -ekotoxicita, dráždivost, karcinogenita, schopnost uvolňovat nebezpečné látky do životního prostředí při odstraňování. </v>
      </c>
      <c r="AJ45" t="str">
        <f t="shared" si="20"/>
        <v>pevné</v>
      </c>
      <c r="AK45" t="str">
        <f t="shared" si="20"/>
        <v>různorodá</v>
      </c>
      <c r="AL45" t="str">
        <f t="shared" si="20"/>
        <v>chemický</v>
      </c>
      <c r="AM45" t="str">
        <f t="shared" si="20"/>
        <v/>
      </c>
      <c r="AN45" t="str">
        <f t="shared" si="20"/>
        <v>Ne</v>
      </c>
      <c r="AO45" t="str">
        <f t="shared" si="20"/>
        <v>heterogennní</v>
      </c>
      <c r="AP45" t="str">
        <f t="shared" si="20"/>
        <v>Odpady z obsahem azbestu jsou ukládány v souladu s § 13 vyhlášky 273/2021 Sb. na vyhrazené místo s denním překrytím, nebo do krytého kontejneru, vždy zabalený v utěsněných obalech</v>
      </c>
      <c r="AQ45" t="str">
        <f t="shared" si="20"/>
        <v/>
      </c>
      <c r="AR45" t="str">
        <f t="shared" si="20"/>
        <v>&lt; 6,5</v>
      </c>
      <c r="AS45" t="str">
        <f t="shared" si="20"/>
        <v>upřesnění: předpoklad nízká výhřevnost dle složení odpadu</v>
      </c>
      <c r="AT45" t="str">
        <f t="shared" si="20"/>
        <v>&lt; 10</v>
      </c>
      <c r="AU45" t="str">
        <f t="shared" si="20"/>
        <v>Prakticky s ohledem na současný a vědecký pokrok nelze tento odpad materiálově recyklovat</v>
      </c>
      <c r="AV45" t="str">
        <f t="shared" si="20"/>
        <v>Úpravou nelze dosáhnout snížení objemu odpadu nebo snížení nebo odstranění nebezpečných vlastností</v>
      </c>
      <c r="AW45" t="str">
        <f t="shared" si="20"/>
        <v>Z odpadu již byly v místě jeho vzniku vytříděny využitelné či nebezpečné složky</v>
      </c>
      <c r="AX45" t="str">
        <f t="shared" si="20"/>
        <v/>
      </c>
      <c r="AY45" t="str">
        <f t="shared" si="20"/>
        <v/>
      </c>
      <c r="AZ45" t="str">
        <f t="shared" si="19"/>
        <v/>
      </c>
      <c r="BA45" t="str">
        <f t="shared" si="18"/>
        <v/>
      </c>
      <c r="BB45" t="str">
        <f t="shared" si="18"/>
        <v/>
      </c>
      <c r="BC45" t="str">
        <f t="shared" si="18"/>
        <v/>
      </c>
      <c r="BD45" t="str">
        <f t="shared" si="18"/>
        <v/>
      </c>
      <c r="BE45" t="str">
        <f t="shared" si="18"/>
        <v/>
      </c>
    </row>
    <row r="46" spans="1:57" x14ac:dyDescent="0.25">
      <c r="A46" s="20"/>
      <c r="B46" s="80"/>
      <c r="C46" s="80"/>
      <c r="D46" s="80"/>
      <c r="E46" s="80"/>
      <c r="F46" s="80"/>
      <c r="G46" s="81"/>
      <c r="H46" s="20"/>
      <c r="I46" s="80"/>
      <c r="J46" s="80"/>
      <c r="K46" s="80"/>
      <c r="L46" s="80"/>
      <c r="M46" s="80"/>
      <c r="N46" s="81"/>
      <c r="O46" s="20"/>
      <c r="P46" s="80" t="s">
        <v>121</v>
      </c>
      <c r="Q46" s="80"/>
      <c r="R46" s="80"/>
      <c r="S46" s="80"/>
      <c r="T46" s="80"/>
      <c r="U46" s="81"/>
      <c r="Z46">
        <f t="shared" si="6"/>
        <v>0</v>
      </c>
      <c r="AA46">
        <f t="shared" si="8"/>
        <v>0</v>
      </c>
      <c r="AB46" s="9">
        <f t="shared" si="9"/>
        <v>170904</v>
      </c>
      <c r="AC46" s="12" t="str">
        <f t="shared" si="10"/>
        <v>Směsné stavební a demoliční odpady neuvedené pod čísly 17 09 01, 17 09 02 a 17 09 02 - vhodné jako TZS</v>
      </c>
      <c r="AD46" t="str">
        <f t="shared" si="11"/>
        <v>O</v>
      </c>
      <c r="AE46" t="str">
        <f t="shared" si="12"/>
        <v>NE</v>
      </c>
      <c r="AF46" s="23" t="str">
        <f t="shared" si="13"/>
        <v>Nejsou</v>
      </c>
      <c r="AG46" t="str">
        <f t="shared" si="14"/>
        <v xml:space="preserve">Odpad vzniká při stavební a demoliční činnosti a je tvořen směsí různých inertních stavebních a nebo demoličních materiálů/odpadů. Odpad je upraven vytříděním nebezpečných a využitelných složek. </v>
      </c>
      <c r="AH46" t="str">
        <f t="shared" si="15"/>
        <v>Směs stavebních a demoličních odpadů (cihly, betony, malta, omítky, krytiny, …atd.)</v>
      </c>
      <c r="AI46" t="str">
        <f t="shared" si="16"/>
        <v>Odpad vzniká při stavebních a demoličních pracích. Odpad je upraven vytříděním nebezpečných složek, komodit určených ke zpětnému odběru a využitelných složek. Jedná se převážně o zbytky a části stavebních a demoličních odpadů (cihly, betony, malta, omítky, izolace, krytiny, …atd.). Z odpadu byly vytříděny nebezpečné složky a složky využitelné k recyklaci, odpad tedy již neobsahuje nebezpečné a využitelné složby. Vhledem k povaze odpadu, který je tvořen nesourodou směsí nejrůznějších druhů materiálů, je nemožné odebrat reprezentativní vzorek, který by svými vlastnostmi odpovídal vlastnostem vzorkovaného celku/odpadu. Na základě provedeného úsudku lze deklarovat, že odpad splňuje podmínky pro přijetí na skládce kategorie S-OO3 v souladu s platnou legislativou.</v>
      </c>
      <c r="AJ46" t="str">
        <f t="shared" si="20"/>
        <v>pevné</v>
      </c>
      <c r="AK46" t="str">
        <f t="shared" si="20"/>
        <v>různorodá</v>
      </c>
      <c r="AL46" t="str">
        <f t="shared" si="20"/>
        <v>bez zápachu</v>
      </c>
      <c r="AM46" t="str">
        <f t="shared" si="20"/>
        <v/>
      </c>
      <c r="AN46" t="str">
        <f t="shared" si="20"/>
        <v>Ne</v>
      </c>
      <c r="AO46" t="str">
        <f t="shared" si="20"/>
        <v>heterogennní</v>
      </c>
      <c r="AP46" t="str">
        <f t="shared" si="20"/>
        <v>Bude použito na překrytí skládky, odpady TZS mohou být přijímány do max. 25% celkové hmotnosti odpadů uložených na skládku v poplatkovém období</v>
      </c>
      <c r="AQ46" t="str">
        <f t="shared" si="20"/>
        <v/>
      </c>
      <c r="AR46" t="str">
        <f t="shared" si="20"/>
        <v>&lt; 6,5</v>
      </c>
      <c r="AS46" t="str">
        <f t="shared" si="20"/>
        <v>upřesnění: výhřevnost je proměnlivá dle složení odpadu</v>
      </c>
      <c r="AT46" t="str">
        <f t="shared" si="20"/>
        <v>&lt; 10</v>
      </c>
      <c r="AU46" t="str">
        <f t="shared" si="20"/>
        <v>Úpravou nelze dosáhnout snížení objemu odpadu nebo snížení nebo odstranění nebezpečných vlastností</v>
      </c>
      <c r="AV46" t="str">
        <f t="shared" si="20"/>
        <v>Z odpadu již byly v místě jeho vzniku vytříděny využitelné či nebezpečné složky</v>
      </c>
      <c r="AW46" t="str">
        <f t="shared" si="20"/>
        <v/>
      </c>
      <c r="AX46" t="str">
        <f t="shared" si="20"/>
        <v/>
      </c>
      <c r="AY46" t="str">
        <f t="shared" si="20"/>
        <v/>
      </c>
      <c r="AZ46" t="str">
        <f t="shared" si="19"/>
        <v/>
      </c>
      <c r="BA46" t="str">
        <f t="shared" si="18"/>
        <v/>
      </c>
      <c r="BB46" t="str">
        <f t="shared" si="18"/>
        <v/>
      </c>
      <c r="BC46" t="str">
        <f t="shared" si="18"/>
        <v/>
      </c>
      <c r="BD46" t="str">
        <f t="shared" si="18"/>
        <v/>
      </c>
      <c r="BE46" t="str">
        <f t="shared" si="18"/>
        <v/>
      </c>
    </row>
    <row r="47" spans="1:57" x14ac:dyDescent="0.25">
      <c r="A47" s="21"/>
      <c r="B47" s="80"/>
      <c r="C47" s="80"/>
      <c r="D47" s="80"/>
      <c r="E47" s="80"/>
      <c r="F47" s="80"/>
      <c r="G47" s="81"/>
      <c r="H47" s="21"/>
      <c r="I47" s="80"/>
      <c r="J47" s="80"/>
      <c r="K47" s="80"/>
      <c r="L47" s="80"/>
      <c r="M47" s="80"/>
      <c r="N47" s="81"/>
      <c r="O47" s="21"/>
      <c r="P47" s="80" t="s">
        <v>122</v>
      </c>
      <c r="Q47" s="80"/>
      <c r="R47" s="80"/>
      <c r="S47" s="80"/>
      <c r="T47" s="80"/>
      <c r="U47" s="81"/>
      <c r="Z47">
        <f t="shared" si="6"/>
        <v>0</v>
      </c>
      <c r="AA47">
        <f t="shared" si="8"/>
        <v>0</v>
      </c>
      <c r="AB47" s="9">
        <f t="shared" si="9"/>
        <v>170904</v>
      </c>
      <c r="AC47" s="12" t="str">
        <f t="shared" si="10"/>
        <v>Směsné stavební a demoliční odpady neuvedené pod čísly 17 09 01, 17 09 02 a 17 09 03 - nevhodné jako TZS</v>
      </c>
      <c r="AD47" t="str">
        <f t="shared" si="11"/>
        <v>O</v>
      </c>
      <c r="AE47" t="str">
        <f t="shared" si="12"/>
        <v>NE</v>
      </c>
      <c r="AF47" s="23" t="str">
        <f t="shared" si="13"/>
        <v>Nejsou</v>
      </c>
      <c r="AG47" t="str">
        <f t="shared" si="14"/>
        <v xml:space="preserve">Odpad vzniká při stavební a demoliční činnosti a je tvořen směsí různých inertních stavebních a nebo demoličních materiálů/odpadů. Odpad je upraven vytříděním nebezpečných a využitelných složek. </v>
      </c>
      <c r="AH47" t="str">
        <f t="shared" si="15"/>
        <v>Směs stavebních a demoličních odpadů z úklidu staveniště (papírové a plastové obaly, cihly, betony, malta, omítky, izolace, krytiny, …atd.)</v>
      </c>
      <c r="AI47" t="str">
        <f t="shared" si="16"/>
        <v>Odpad vzniká při stavebních a demoličních pracích. Odpad je upraven vytříděním nebezpečných složek, komodit určených ke zpětnému odběru a využitelných složek. Jedná se převážně o zbytky a části stavebních a demoličních odpadů (cihly, betony, malta, omítky, izolace, krytiny, …atd.). Z odpadu byly vytříděny nebezpečné složky a složky využitelné k recyklaci, odpad tedy již neobsahuje nebezpečné a využitelné složby. Vhledem k povaze odpadu, který je tvořen nesourodou směsí nejrůznějších druhů materiálů, je nemožné odebrat reprezentativní vzorek, který by svými vlastnostmi odpovídal vlastnostem vzorkovaného celku/odpadu. Na základě provedeného úsudku lze deklarovat, že odpad splňuje podmínky pro přijetí na skládce kategorie S-OO3 v souladu s platnou legislativou.</v>
      </c>
      <c r="AJ47" t="str">
        <f t="shared" si="20"/>
        <v>pevné</v>
      </c>
      <c r="AK47" t="str">
        <f t="shared" si="20"/>
        <v>různorodá</v>
      </c>
      <c r="AL47" t="str">
        <f t="shared" si="20"/>
        <v>bez zápachu</v>
      </c>
      <c r="AM47" t="str">
        <f t="shared" si="20"/>
        <v/>
      </c>
      <c r="AN47" t="str">
        <f t="shared" si="20"/>
        <v>Ne</v>
      </c>
      <c r="AO47" t="str">
        <f t="shared" si="20"/>
        <v>heterogennní</v>
      </c>
      <c r="AP47" t="str">
        <f t="shared" si="20"/>
        <v xml:space="preserve">Nevhodné jako TZS pro překrytí, pro přijetí na skládku není potřeba provádět žádná zvláštní opatření, kromě hutnění. Pro odpad neplatí omezení smíchání s ostatními vybranými odpady. </v>
      </c>
      <c r="AQ47" t="str">
        <f t="shared" si="20"/>
        <v/>
      </c>
      <c r="AR47" t="str">
        <f t="shared" si="20"/>
        <v>&gt; 6,5</v>
      </c>
      <c r="AS47" t="str">
        <f t="shared" si="20"/>
        <v>upřesnění: výhřevnost je proměnlivá dle složení odpadu</v>
      </c>
      <c r="AT47" t="str">
        <f t="shared" si="20"/>
        <v>&lt; 10</v>
      </c>
      <c r="AU47" t="str">
        <f t="shared" si="20"/>
        <v>Úpravou nelze dosáhnout snížení objemu odpadu nebo snížení nebo odstranění nebezpečných vlastností</v>
      </c>
      <c r="AV47" t="str">
        <f t="shared" si="20"/>
        <v>Z odpadu již byly v místě jeho vzniku vytříděny využitelné či nebezpečné složky</v>
      </c>
      <c r="AW47" t="str">
        <f t="shared" si="20"/>
        <v/>
      </c>
      <c r="AX47" t="str">
        <f t="shared" si="20"/>
        <v/>
      </c>
      <c r="AY47" t="str">
        <f t="shared" si="20"/>
        <v/>
      </c>
      <c r="AZ47" t="str">
        <f t="shared" si="19"/>
        <v/>
      </c>
      <c r="BA47" t="str">
        <f t="shared" si="18"/>
        <v/>
      </c>
      <c r="BB47" t="str">
        <f t="shared" si="18"/>
        <v/>
      </c>
      <c r="BC47" t="str">
        <f t="shared" si="18"/>
        <v/>
      </c>
      <c r="BD47" t="str">
        <f t="shared" si="18"/>
        <v/>
      </c>
      <c r="BE47" t="str">
        <f t="shared" si="18"/>
        <v/>
      </c>
    </row>
    <row r="48" spans="1:57" ht="17.25" customHeight="1" thickBot="1" x14ac:dyDescent="0.3">
      <c r="A48" s="84" t="s">
        <v>108</v>
      </c>
      <c r="B48" s="85"/>
      <c r="C48" s="85"/>
      <c r="D48" s="85"/>
      <c r="E48" s="85"/>
      <c r="F48" s="85"/>
      <c r="G48" s="86"/>
      <c r="H48" s="84" t="s">
        <v>108</v>
      </c>
      <c r="I48" s="85"/>
      <c r="J48" s="85"/>
      <c r="K48" s="85"/>
      <c r="L48" s="85"/>
      <c r="M48" s="85"/>
      <c r="N48" s="86"/>
      <c r="O48" s="84" t="s">
        <v>107</v>
      </c>
      <c r="P48" s="85"/>
      <c r="Q48" s="85"/>
      <c r="R48" s="85"/>
      <c r="S48" s="85"/>
      <c r="T48" s="85"/>
      <c r="U48" s="86"/>
      <c r="Z48">
        <f t="shared" si="6"/>
        <v>0</v>
      </c>
      <c r="AA48">
        <f t="shared" si="8"/>
        <v>0</v>
      </c>
      <c r="AB48" s="9">
        <f t="shared" si="9"/>
        <v>190801</v>
      </c>
      <c r="AC48" s="12" t="str">
        <f t="shared" si="10"/>
        <v>Shrabky z česlí</v>
      </c>
      <c r="AD48" t="str">
        <f t="shared" si="11"/>
        <v>O</v>
      </c>
      <c r="AE48" t="str">
        <f t="shared" si="12"/>
        <v>NE</v>
      </c>
      <c r="AF48" s="23" t="str">
        <f t="shared" si="13"/>
        <v>Nejsou</v>
      </c>
      <c r="AG48" t="str">
        <f t="shared" si="14"/>
        <v>Odpad vzniká při průtoku odpadních vod na ČOV Jičín před začátkem technologické linky na česlích, kde se hrubé nečistoty oddělují (separují) od dalších látek.</v>
      </c>
      <c r="AH48" t="str">
        <f t="shared" si="15"/>
        <v>Vysoce heterogenní směs odpadů většinou pevného skupenství plovoucí v odpadní vodě - dále nevyužitelná směs plastových, papírových obalů s ojedinělým výskytem dřeva, textilu a jiných materiálů.</v>
      </c>
      <c r="AI48" t="str">
        <f t="shared" si="16"/>
        <v xml:space="preserve">Vysoce heterogenní dále nevyužitelná směs odpadů. Vzhledem k povaze odpadu, který je tvořen velmi nesourodou směsí nejrůznějších typů materiálů je prakticky nemožné odebrat reprezentativní vzorek, který by svými vlastnostmi odpovídal vlastnostem vzorkovaného celku. Na základě provedeného úsudku lze deklarovat, že odpad splňuje podmínky pro přijetí na skládce kategorie S-O03 v souladu s platnou legislativou. </v>
      </c>
      <c r="AJ48" t="str">
        <f t="shared" si="20"/>
        <v>pevné</v>
      </c>
      <c r="AK48" t="str">
        <f t="shared" si="20"/>
        <v>různorodá</v>
      </c>
      <c r="AL48" t="str">
        <f t="shared" si="20"/>
        <v>typicky mírný</v>
      </c>
      <c r="AM48" t="str">
        <f t="shared" si="20"/>
        <v/>
      </c>
      <c r="AN48" t="str">
        <f t="shared" si="20"/>
        <v>Ano</v>
      </c>
      <c r="AO48" t="str">
        <f t="shared" si="20"/>
        <v>heterogennní</v>
      </c>
      <c r="AP48" t="str">
        <f t="shared" si="20"/>
        <v>Nejsou stanovena, standartně překrytí a hutnění</v>
      </c>
      <c r="AQ48" t="str">
        <f t="shared" si="20"/>
        <v/>
      </c>
      <c r="AR48" t="str">
        <f t="shared" si="20"/>
        <v>&gt; 6,5</v>
      </c>
      <c r="AS48" t="str">
        <f t="shared" si="20"/>
        <v>upřesnění: výhřevnost je proměnlivá dle složení odpadu</v>
      </c>
      <c r="AT48" t="str">
        <f t="shared" si="20"/>
        <v>&lt; 10</v>
      </c>
      <c r="AU48" t="str">
        <f t="shared" si="20"/>
        <v>Prakticky s ohledem na současný a vědecký pokrok nelze tento odpad materiálově recyklovat</v>
      </c>
      <c r="AV48" t="str">
        <f t="shared" si="20"/>
        <v>Úpravou nelze dosáhnout snížení objemu odpadu nebo snížení nebo odstranění nebezpečných vlastností</v>
      </c>
      <c r="AW48" t="str">
        <f t="shared" si="20"/>
        <v>Celkové nepříznivé dopady úpravy odpadu na ŽP převyšují příznivé dopady jeho odstranění</v>
      </c>
      <c r="AX48" t="str">
        <f t="shared" si="20"/>
        <v/>
      </c>
      <c r="AY48" t="str">
        <f t="shared" si="20"/>
        <v/>
      </c>
      <c r="AZ48" t="str">
        <f t="shared" si="19"/>
        <v/>
      </c>
      <c r="BA48" t="str">
        <f t="shared" si="18"/>
        <v/>
      </c>
      <c r="BB48" t="str">
        <f t="shared" si="18"/>
        <v/>
      </c>
      <c r="BC48" t="str">
        <f t="shared" si="18"/>
        <v/>
      </c>
      <c r="BD48" t="str">
        <f t="shared" si="18"/>
        <v/>
      </c>
      <c r="BE48" t="str">
        <f t="shared" si="18"/>
        <v/>
      </c>
    </row>
    <row r="49" spans="17:57" x14ac:dyDescent="0.25">
      <c r="Z49">
        <f t="shared" si="6"/>
        <v>0</v>
      </c>
      <c r="AA49">
        <f t="shared" si="8"/>
        <v>0</v>
      </c>
      <c r="AB49" s="9">
        <f t="shared" si="9"/>
        <v>190802</v>
      </c>
      <c r="AC49" s="12" t="str">
        <f t="shared" si="10"/>
        <v>Odpady z lapáků písku</v>
      </c>
      <c r="AD49" t="str">
        <f t="shared" si="11"/>
        <v>O</v>
      </c>
      <c r="AE49" t="str">
        <f t="shared" si="12"/>
        <v>NE</v>
      </c>
      <c r="AF49" s="23" t="str">
        <f t="shared" si="13"/>
        <v>Nejsou</v>
      </c>
      <c r="AG49" t="str">
        <f t="shared" si="14"/>
        <v>Odpad vzniká při průtoku odpadních vod ČOV Jičín na začátku technologické linky v lapácích písků, kde se písek odděluje , separuje od dalších látek.</v>
      </c>
      <c r="AH49" t="str">
        <f t="shared" si="15"/>
        <v>Pevná látka v rypném stavu, zemina, písek, usazené sedimenty</v>
      </c>
      <c r="AI49" t="str">
        <f t="shared" si="16"/>
        <v xml:space="preserve">Homogenní dále nevyužitelná směs zeminy, písků a kamení zněčištěných od odpadů. Vzhledem k povaze odpadu, který je tvořen velmi nesourodou směsí nejrůznějších typů materiálů je prakticky nemožné odebrat reprezentativní vzorek, který by svými vlastnostmi odpovídal vlastnostem vzorkovaného celku. Na základě provedeného úsudku lze deklarovat, že odpad splňuje podmínky pro přijetí na skládce kategorie S-O03 v souladu s platnou legislativou. </v>
      </c>
      <c r="AJ49" t="str">
        <f t="shared" si="20"/>
        <v>pevné</v>
      </c>
      <c r="AK49" t="str">
        <f t="shared" si="20"/>
        <v>šedá</v>
      </c>
      <c r="AL49" t="str">
        <f t="shared" si="20"/>
        <v>typicky mírný</v>
      </c>
      <c r="AM49" t="str">
        <f t="shared" si="20"/>
        <v/>
      </c>
      <c r="AN49" t="str">
        <f t="shared" si="20"/>
        <v>Ano</v>
      </c>
      <c r="AO49" t="str">
        <f t="shared" si="20"/>
        <v>homogenní</v>
      </c>
      <c r="AP49" t="str">
        <f t="shared" si="20"/>
        <v>Nejsou stanovena, standartně překrytí a hutnění</v>
      </c>
      <c r="AQ49" t="str">
        <f t="shared" si="20"/>
        <v/>
      </c>
      <c r="AR49" t="str">
        <f t="shared" si="20"/>
        <v>&lt; 6,5</v>
      </c>
      <c r="AS49" t="str">
        <f t="shared" si="20"/>
        <v>upřesnění: předpoklad nízká výhřevnost dle složení odpadu</v>
      </c>
      <c r="AT49" t="str">
        <f t="shared" si="20"/>
        <v>&lt; 10</v>
      </c>
      <c r="AU49" t="str">
        <f t="shared" si="20"/>
        <v>Prakticky s ohledem na současný a vědecký pokrok nelze tento odpad materiálově recyklovat</v>
      </c>
      <c r="AV49" t="str">
        <f t="shared" si="20"/>
        <v>Úpravou nelze dosáhnout snížení objemu odpadu nebo snížení nebo odstranění nebezpečných vlastností</v>
      </c>
      <c r="AW49" t="str">
        <f t="shared" si="20"/>
        <v>Celkové nepříznivé dopady úpravy odpadu na ŽP převyšují příznivé dopady jeho odstranění</v>
      </c>
      <c r="AX49" t="str">
        <f t="shared" si="20"/>
        <v/>
      </c>
      <c r="AY49" t="str">
        <f t="shared" si="20"/>
        <v/>
      </c>
      <c r="AZ49" t="str">
        <f t="shared" si="19"/>
        <v/>
      </c>
      <c r="BA49" t="str">
        <f t="shared" si="18"/>
        <v/>
      </c>
      <c r="BB49" t="str">
        <f t="shared" si="18"/>
        <v/>
      </c>
      <c r="BC49" t="str">
        <f t="shared" si="18"/>
        <v/>
      </c>
      <c r="BD49" t="str">
        <f t="shared" si="18"/>
        <v/>
      </c>
      <c r="BE49" t="str">
        <f t="shared" si="18"/>
        <v/>
      </c>
    </row>
    <row r="50" spans="17:57" x14ac:dyDescent="0.25">
      <c r="Z50">
        <f t="shared" si="6"/>
        <v>0</v>
      </c>
      <c r="AA50">
        <f t="shared" si="8"/>
        <v>0</v>
      </c>
      <c r="AB50" s="9">
        <f t="shared" si="9"/>
        <v>190901</v>
      </c>
      <c r="AC50" s="12" t="str">
        <f t="shared" si="10"/>
        <v>Pevné odpady z primárního čištění (z česlí a filtrů)</v>
      </c>
      <c r="AD50" t="str">
        <f t="shared" si="11"/>
        <v>O</v>
      </c>
      <c r="AE50" t="str">
        <f t="shared" si="12"/>
        <v>NE</v>
      </c>
      <c r="AF50" s="23" t="str">
        <f t="shared" si="13"/>
        <v>Nejsou</v>
      </c>
      <c r="AG50" t="str">
        <f t="shared" si="14"/>
        <v>Odpad vzniká při průtoku odpadních vod na ČOV Jičín před začátkem technologické linky na česlícha filtrech, kde se hrubé nečistoty oddělují (separují) od dalších látek.</v>
      </c>
      <c r="AH50" t="str">
        <f t="shared" si="15"/>
        <v>Vysoce heterogenní směs odpadů většinou pevného skupenství plovoucí v odpadní vodě - dále nevyužitelná směs plastových, papírových obalů s ojedinělým výskytem dřeva, textilu a jiných materiálů.</v>
      </c>
      <c r="AI50" t="str">
        <f t="shared" si="16"/>
        <v xml:space="preserve">Vysoce heterogenní dále nevyužitelná směs odpadů. Vzhledem k povaze odpadu, který je tvořen velmi nesourodou směsí nejrůznějších typů materiálů je prakticky nemožné odebrat reprezentativní vzorek, který by svými vlastnostmi odpovídal vlastnostem vzorkovaného celku. Na základě provedeného úsudku lze deklarovat, že odpad splňuje podmínky pro přijetí na skládce kategorie S-O03 v souladu s platnou legislativou. </v>
      </c>
      <c r="AJ50" t="str">
        <f t="shared" si="20"/>
        <v>pevné</v>
      </c>
      <c r="AK50" t="str">
        <f t="shared" si="20"/>
        <v>šedá</v>
      </c>
      <c r="AL50" t="str">
        <f t="shared" si="20"/>
        <v>typicky mírný</v>
      </c>
      <c r="AM50" t="str">
        <f t="shared" si="20"/>
        <v/>
      </c>
      <c r="AN50" t="str">
        <f t="shared" si="20"/>
        <v>Ano</v>
      </c>
      <c r="AO50" t="str">
        <f t="shared" si="20"/>
        <v>heterogennní</v>
      </c>
      <c r="AP50" t="str">
        <f t="shared" si="20"/>
        <v>Nejsou stanovena, standartně překrytí a hutnění</v>
      </c>
      <c r="AQ50" t="str">
        <f t="shared" si="20"/>
        <v/>
      </c>
      <c r="AR50" t="str">
        <f t="shared" si="20"/>
        <v>&gt; 6,5</v>
      </c>
      <c r="AS50" t="str">
        <f t="shared" si="20"/>
        <v>upřesnění: výhřevnost je proměnlivá dle složení odpadu</v>
      </c>
      <c r="AT50" t="str">
        <f t="shared" si="20"/>
        <v>&lt; 10</v>
      </c>
      <c r="AU50" t="str">
        <f t="shared" si="20"/>
        <v>Prakticky s ohledem na současný a vědecký pokrok nelze tento odpad materiálově recyklovat</v>
      </c>
      <c r="AV50" t="str">
        <f t="shared" si="20"/>
        <v>Úpravou nelze dosáhnout snížení objemu odpadu nebo snížení nebo odstranění nebezpečných vlastností</v>
      </c>
      <c r="AW50" t="str">
        <f t="shared" si="20"/>
        <v>Celkové nepříznivé dopady úpravy odpadu na ŽP převyšují příznivé dopady jeho odstranění</v>
      </c>
      <c r="AX50" t="str">
        <f t="shared" si="20"/>
        <v/>
      </c>
      <c r="AY50" t="str">
        <f t="shared" si="20"/>
        <v/>
      </c>
      <c r="AZ50" t="str">
        <f t="shared" si="19"/>
        <v/>
      </c>
      <c r="BA50" t="str">
        <f t="shared" si="18"/>
        <v/>
      </c>
      <c r="BB50" t="str">
        <f t="shared" si="18"/>
        <v/>
      </c>
      <c r="BC50" t="str">
        <f t="shared" si="18"/>
        <v/>
      </c>
      <c r="BD50" t="str">
        <f t="shared" si="18"/>
        <v/>
      </c>
      <c r="BE50" t="str">
        <f t="shared" si="18"/>
        <v/>
      </c>
    </row>
    <row r="51" spans="17:57" x14ac:dyDescent="0.25">
      <c r="Z51">
        <f t="shared" si="6"/>
        <v>0</v>
      </c>
      <c r="AA51">
        <f t="shared" si="8"/>
        <v>0</v>
      </c>
      <c r="AB51" s="9">
        <f t="shared" si="9"/>
        <v>191212</v>
      </c>
      <c r="AC51" s="12" t="str">
        <f t="shared" si="10"/>
        <v xml:space="preserve">	
Jiné odpady (včetně směsí materiálů) z mechanické úpravy odpadu neuvedené pod číslem 19 12 11</v>
      </c>
      <c r="AD51" t="str">
        <f t="shared" si="11"/>
        <v>O</v>
      </c>
      <c r="AE51" t="str">
        <f t="shared" si="12"/>
        <v>ANO</v>
      </c>
      <c r="AF51" s="23" t="str">
        <f t="shared" si="13"/>
        <v>Nejsou</v>
      </c>
      <c r="AG51" t="str">
        <f t="shared" si="14"/>
        <v>Odpad vzníká jako zbytková část z roztřídění např. na  provozech sběrného dvora, třídírny plastů, papíru a skla</v>
      </c>
      <c r="AH51" t="str">
        <f t="shared" si="15"/>
        <v>Vysoce heterogenní směs odpadů. Odpad tvoří směs veškerých smetků, zbytků, znečištěných plastů, papírů, přetříděného objemného odpadu atd.</v>
      </c>
      <c r="AI51" t="str">
        <f t="shared" si="16"/>
        <v>Jedná se o dále nevyužitelnou směs odpadů vznikajících mechanickým tříděním  (úpravou) ostatních odpadů, zejména z třídění objemného odpadu, separace plastů, papíru a skla. Vzhledem k povaze odpadu, který je tvořen velmi nesourodou směsí nejrůznějších typů materiálů je prakticky nemožné odebrat reprezentativní vzorek, který by svými vlastnostmi odpovídal vlastnostem vzorkovaného celku. Na základě provedeného úsudku lze deklarovat, že odpad splňuje podmínky pro přijetí na skládce kategorie S-OO3 v souladu s platnou legislativou.</v>
      </c>
      <c r="AJ51" t="str">
        <f t="shared" si="20"/>
        <v>pevné</v>
      </c>
      <c r="AK51" t="str">
        <f t="shared" si="20"/>
        <v>různorodá</v>
      </c>
      <c r="AL51" t="str">
        <f t="shared" si="20"/>
        <v>typicky mírný</v>
      </c>
      <c r="AM51" t="str">
        <f t="shared" si="20"/>
        <v/>
      </c>
      <c r="AN51" t="str">
        <f t="shared" si="20"/>
        <v>Ne</v>
      </c>
      <c r="AO51" t="str">
        <f t="shared" si="20"/>
        <v>heterogennní</v>
      </c>
      <c r="AP51" t="str">
        <f t="shared" si="20"/>
        <v>Nejsou stanovena, standartně překrytí a hutnění</v>
      </c>
      <c r="AQ51" t="str">
        <f t="shared" si="20"/>
        <v/>
      </c>
      <c r="AR51" t="str">
        <f t="shared" si="20"/>
        <v>&lt; 6,5</v>
      </c>
      <c r="AS51" t="str">
        <f t="shared" si="20"/>
        <v>upřesnění: výhřevnost je proměnlivá dle složení odpadu</v>
      </c>
      <c r="AT51" t="str">
        <f t="shared" si="20"/>
        <v>&lt; 10</v>
      </c>
      <c r="AU51" t="str">
        <f t="shared" si="20"/>
        <v>Z odpadu již byly v místě jeho vzniku vytříděny využitelné či nebezpečné složky</v>
      </c>
      <c r="AV51" t="str">
        <f t="shared" si="20"/>
        <v>Prakticky s ohledem na současný a vědecký pokrok nelze tento odpad materiálově recyklovat</v>
      </c>
      <c r="AW51" t="str">
        <f t="shared" si="20"/>
        <v/>
      </c>
      <c r="AX51" t="str">
        <f t="shared" si="20"/>
        <v/>
      </c>
      <c r="AY51" t="str">
        <f t="shared" si="20"/>
        <v/>
      </c>
      <c r="AZ51" t="str">
        <f t="shared" si="19"/>
        <v/>
      </c>
      <c r="BA51" t="str">
        <f t="shared" si="18"/>
        <v/>
      </c>
      <c r="BB51" t="str">
        <f t="shared" si="18"/>
        <v/>
      </c>
      <c r="BC51" t="str">
        <f t="shared" si="18"/>
        <v/>
      </c>
      <c r="BD51" t="str">
        <f t="shared" si="18"/>
        <v/>
      </c>
      <c r="BE51" t="str">
        <f t="shared" si="18"/>
        <v/>
      </c>
    </row>
    <row r="52" spans="17:57" x14ac:dyDescent="0.25">
      <c r="Z52">
        <f t="shared" si="6"/>
        <v>0</v>
      </c>
      <c r="AA52">
        <f t="shared" si="8"/>
        <v>0</v>
      </c>
      <c r="AB52" s="9">
        <f t="shared" si="9"/>
        <v>200202</v>
      </c>
      <c r="AC52" s="12" t="str">
        <f t="shared" si="10"/>
        <v>Zemina a kamení</v>
      </c>
      <c r="AD52" t="str">
        <f t="shared" si="11"/>
        <v>O</v>
      </c>
      <c r="AE52" t="str">
        <f t="shared" si="12"/>
        <v>NE</v>
      </c>
      <c r="AF52" s="23" t="str">
        <f t="shared" si="13"/>
        <v>Nejsou</v>
      </c>
      <c r="AG52" t="str">
        <f t="shared" si="14"/>
        <v>Odpad vzniká při údržbě zahrady či stavebních úpravách na pozemku původce.</v>
      </c>
      <c r="AH52" t="str">
        <f t="shared" si="15"/>
        <v>Odpad je převážně tvořen výkopovou zeminou, kamením, může být znečištěn nevyužitelnými příměsemi jako beton, cihly, plasty, sklo, dřevo, kořeny, kovy apod. (pouze však malé kusy)</v>
      </c>
      <c r="AI52" t="str">
        <f t="shared" si="16"/>
        <v>Odpad je převážně tvořen výkopovou zeminou, kamením a dalšími podobnými materiály na bázi především přírodních materiálů. Odpad může být znečištěn nevyužitelnými příměsemi malých a velmi malých rozměrů jako beton, cihly, plasty (vč. PVC), sklo, dřevo, kovy apod. takovým způsobem, že je nemožná jeho další úprava za účelem snížení objemu a/nebo úprava k využití (např. k zasypávání nebo k recyklaci). Vzhledem k většinovému zastoupení zeminy a kamení v odpadu zařadil původce odpad  pod katalog.č. 170504. Odpad pochází ze stavební činnosti (výkopových a podobných prací). Svým charakterem se až na výjimky jedná o odpad vhodný pro technické zabezpečení skládky. Odpad není znečištěn žádnou nebezpečnou látkou, nebezpečné a využitelné složky byly vytříděny. Původce (popř. předávající osoba / dodavatel) na základě znalosti vstupních surovin, technologie vzniku, úpravy a dalších informací o odpadu, předpokládá u odpadu splnění vyluhovatelnosti i všech dalších relevantních ukazatelů pro přijetí, stanovených vyhláškou č. 273/2021 Sb., o podrobnostech nakládání s odpady, v platném znění, pro odpovídající skupinu skládky, na kterou může být odpad vzhledem ke svým vlastnostem, vyluhovatelnosti a složení dle tohoto základního popisu uložen. Vzhledem ke složení odpadu převážně z materiálů přírodního původu (zemina, kamení) a vzniku odpadu při běžné stavební činnosti (zemní práce v nekontaminovaném prostředí) je zřejmé, že odpad neobsahuje ani neuvolňuje nadlimitní množství sledovaných těžkých kovů, solí ani jiných složek (viz příloha č. 10 k vyhlášce č. 273/2021 Sb.), jež by mohly způsobit překročení povolených limitů sledovaných ukazatelů vyluhovatelnosti pro danou skupinu skládky . Odpad vzhledem ke svým vlastnostem, složení a s přihlédnutím k místním technickým a ekonomickýcm podmínkám nelze využít či jinak odstranit v souladu s hierarchií odpadového hospodářství. Materiálová recyklace odpadu není možná ani účelná z důvodu přítomnosti nežádoucích příměsí a složek.</v>
      </c>
      <c r="AJ52" t="str">
        <f t="shared" si="20"/>
        <v>pevné</v>
      </c>
      <c r="AK52" t="str">
        <f t="shared" si="20"/>
        <v>žlutá, hnědá až šedočerná</v>
      </c>
      <c r="AL52" t="str">
        <f t="shared" si="20"/>
        <v>bez zápachu</v>
      </c>
      <c r="AM52" t="str">
        <f t="shared" si="20"/>
        <v/>
      </c>
      <c r="AN52" t="str">
        <f t="shared" si="20"/>
        <v>Ne</v>
      </c>
      <c r="AO52" t="str">
        <f t="shared" si="20"/>
        <v>homogenní</v>
      </c>
      <c r="AP52" t="str">
        <f t="shared" si="20"/>
        <v>Nejsou stanovena, standartně překrytí a hutnění</v>
      </c>
      <c r="AQ52" t="str">
        <f t="shared" si="20"/>
        <v/>
      </c>
      <c r="AR52" t="str">
        <f t="shared" si="20"/>
        <v>&lt; 6,5</v>
      </c>
      <c r="AS52" t="str">
        <f t="shared" si="20"/>
        <v>upřesnění: pouze stavební materiál, předpoklad nízká</v>
      </c>
      <c r="AT52" t="str">
        <f t="shared" si="20"/>
        <v>&lt; 10</v>
      </c>
      <c r="AU52" t="str">
        <f t="shared" si="20"/>
        <v>Úpravou nelze dosáhnout snížení objemu odpadu nebo snížení nebo odstranění nebezpečných vlastností</v>
      </c>
      <c r="AV52" t="str">
        <f t="shared" si="20"/>
        <v/>
      </c>
      <c r="AW52" t="str">
        <f t="shared" si="20"/>
        <v/>
      </c>
      <c r="AX52" t="str">
        <f t="shared" si="20"/>
        <v/>
      </c>
      <c r="AY52" t="str">
        <f t="shared" si="20"/>
        <v/>
      </c>
      <c r="AZ52" t="str">
        <f t="shared" si="19"/>
        <v/>
      </c>
      <c r="BA52" t="str">
        <f t="shared" si="18"/>
        <v/>
      </c>
      <c r="BB52" t="str">
        <f t="shared" si="18"/>
        <v/>
      </c>
      <c r="BC52" t="str">
        <f t="shared" si="18"/>
        <v/>
      </c>
      <c r="BD52" t="str">
        <f t="shared" si="18"/>
        <v/>
      </c>
      <c r="BE52" t="str">
        <f t="shared" si="18"/>
        <v/>
      </c>
    </row>
    <row r="53" spans="17:57" x14ac:dyDescent="0.25">
      <c r="Z53">
        <f t="shared" si="6"/>
        <v>0</v>
      </c>
      <c r="AA53">
        <f t="shared" si="8"/>
        <v>0</v>
      </c>
      <c r="AB53" s="9">
        <f t="shared" si="9"/>
        <v>200203</v>
      </c>
      <c r="AC53" s="12" t="str">
        <f t="shared" si="10"/>
        <v>Jiný biologicky nerozložitelný odpad</v>
      </c>
      <c r="AD53" t="str">
        <f t="shared" si="11"/>
        <v>O</v>
      </c>
      <c r="AE53" t="str">
        <f t="shared" si="12"/>
        <v>NE</v>
      </c>
      <c r="AF53" s="23" t="str">
        <f t="shared" si="13"/>
        <v>Nejsou</v>
      </c>
      <c r="AG53" t="str">
        <f t="shared" si="14"/>
        <v xml:space="preserve">Odpad vzniká v komunální sféře (města, obce). Tvoří jej biologicky nerozložitelný odpad - zemina, kameny, stavební materiály, nerozložitelný odpad. </v>
      </c>
      <c r="AH53" t="str">
        <f t="shared" si="15"/>
        <v>Vysoce heterogenní směs odpadů, ze kterých byly vytříděny využitelné a nebezpečné složky, jedná se o směs biologicky nerozložitelných  odpadů.</v>
      </c>
      <c r="AI53" t="str">
        <f t="shared" si="16"/>
        <v>Odpad vzniká při činnosti v komunální sféře - při rekonstrukcích parků, zahrad a dále souostřeďovaním ze hbřitovů a zahradnictví. Odpad tvoří směs biologicky nerozložitelných  odpadů, protože způsob provedení/odstranění neumožňuje jejich podrobnější vytřídění. Vzhledem k povaze odpadu, který je tvořen velmi nesourodou směsí nejrůznějších typů materiálů je prakticky nemožné odebrat reprezentativní vzorek, který by svými vlastnostmi odpovídal vlastnostem vzorkovaného celku. Na základě provedeného úsudku lze deklarovat, že odpad splňuje podmínky pro přijetí na skládce kategorie S-O03 v souladu s platnou legislativou.</v>
      </c>
      <c r="AJ53" t="str">
        <f t="shared" si="20"/>
        <v>pevné</v>
      </c>
      <c r="AK53" t="str">
        <f t="shared" si="20"/>
        <v>různorodá</v>
      </c>
      <c r="AL53" t="str">
        <f t="shared" si="20"/>
        <v>typicky mírný</v>
      </c>
      <c r="AM53" t="str">
        <f t="shared" si="20"/>
        <v/>
      </c>
      <c r="AN53" t="str">
        <f t="shared" si="20"/>
        <v>Ne</v>
      </c>
      <c r="AO53" t="str">
        <f t="shared" si="20"/>
        <v>heterogennní</v>
      </c>
      <c r="AP53" t="str">
        <f t="shared" si="20"/>
        <v>Nejsou stanovena, standartně překrytí a hutnění</v>
      </c>
      <c r="AQ53" t="str">
        <f t="shared" si="20"/>
        <v/>
      </c>
      <c r="AR53" t="str">
        <f t="shared" si="20"/>
        <v>&gt; 6,5</v>
      </c>
      <c r="AS53" t="str">
        <f t="shared" si="20"/>
        <v>upřesnění: výhřevnost je proměnlivá dle složení odpadu</v>
      </c>
      <c r="AT53" t="str">
        <f t="shared" si="20"/>
        <v>&lt; 10</v>
      </c>
      <c r="AU53" t="str">
        <f t="shared" si="20"/>
        <v>Úpravou nelze dosáhnout snížení objemu odpadu nebo snížení nebo odstranění nebezpečných vlastností</v>
      </c>
      <c r="AV53" t="str">
        <f t="shared" si="20"/>
        <v>Z odpadu již byly v místě jeho vzniku vytříděny využitelné či nebezpečné složky</v>
      </c>
      <c r="AW53" t="str">
        <f t="shared" si="20"/>
        <v>Prakticky s ohledem na současný a vědecký pokrok nelze tento odpad materiálově recyklovat</v>
      </c>
      <c r="AX53" t="str">
        <f t="shared" si="20"/>
        <v/>
      </c>
      <c r="AY53" t="str">
        <f t="shared" si="20"/>
        <v/>
      </c>
      <c r="AZ53" t="str">
        <f t="shared" si="19"/>
        <v/>
      </c>
      <c r="BA53" t="str">
        <f t="shared" si="18"/>
        <v/>
      </c>
      <c r="BB53" t="str">
        <f t="shared" si="18"/>
        <v/>
      </c>
      <c r="BC53" t="str">
        <f t="shared" si="18"/>
        <v/>
      </c>
      <c r="BD53" t="str">
        <f t="shared" si="18"/>
        <v/>
      </c>
      <c r="BE53" t="str">
        <f t="shared" si="18"/>
        <v/>
      </c>
    </row>
    <row r="54" spans="17:57" x14ac:dyDescent="0.25">
      <c r="Z54">
        <f t="shared" si="6"/>
        <v>0</v>
      </c>
      <c r="AA54">
        <f t="shared" si="8"/>
        <v>0</v>
      </c>
      <c r="AB54" s="9">
        <f t="shared" si="9"/>
        <v>200301</v>
      </c>
      <c r="AC54" s="12" t="str">
        <f t="shared" si="10"/>
        <v>Směsný komunální odpad - svoz</v>
      </c>
      <c r="AD54" t="str">
        <f t="shared" si="11"/>
        <v>O</v>
      </c>
      <c r="AE54" t="str">
        <f t="shared" si="12"/>
        <v>NE</v>
      </c>
      <c r="AF54" s="23" t="str">
        <f t="shared" si="13"/>
        <v>Nejsou</v>
      </c>
      <c r="AG54" t="str">
        <f t="shared" si="14"/>
        <v>Odpad ze svozu sběrových nádob na komunální odpad, zařazených do systému shromážďování, sběru, přepravy, třídění, využívání a odstraňování komunálních odpadů vznikajících na katastrálním území obce jako nevyužitelný zbytek po předchozím odděleném soustřeďování recyklovatelných komunálních odpadů na místech a dle pokynů  určených obcí. Odpad obsahuje dále nevyužitelné směsi různých materiálů jako např. plastů vč. PVC, ošetřeného dřeva, kompozitních materiálů s obsahem plastů (vč. PVC), skla (např. drátosklo), porcelánu, znečištěné oděvy atd.</v>
      </c>
      <c r="AH54" t="str">
        <f t="shared" si="15"/>
        <v>Komunální odpad po vytřídění využitelných a nebezpečných složek obsahující popel, uliční smetky a dále nevyužitelné zbytky plastů, papíru, kovových předmětů, jídla, jiných biologicky rozložitelných odpadů, skla, vyřazených a nefunkčních předmětů a zařízení apod.</v>
      </c>
      <c r="AI54" t="str">
        <f t="shared" si="16"/>
        <v>Jedná se o odpad ze svozu sběrových nádob na komunální odpad, zařazených do systému shromážďování, sběru, přepravy, třídění, využívání a odstraňování komunálních odpadů vznikajících na katastrálním území obce  jako nevyužitelný zbytek po předchozím odděleném soustřeďování recyklovatelných komunálních odpadů na místech a dle pokynů  určených obcí, příp. dle obecního systému odpadového hospodářství. Vzhledem k povaze odpadu, který je tvořen nesourodou směsí nejrůznějších druhů materiálů, je nemožné odebrat reprezentativní vzorek, který by svými vlastnostmi odpovídal vlastnostem vzorkovaného celku/odpadu. Odpad není znečištěn žádnou nebezpečnou látkou, nebezpečné a využitelné složky byly  před umístěním do sběrné nádoby na předávaný odpad vytříděny, další úprava odpadu s ohledem na způsob odstranění není nutná ani účelná. Původce (popř. předávající osoba / dodavatel) na základě znalosti vstupních surovin, technologie vzniku, úpravy a dalších informací o odpadu, předpokládá u odpadu splnění vyluhovatelnosti i všech dalších relevantních ukazatelů pro přijetí, stanovených vyhláškou č. 273/2021 Sb., o podrobnostech nakládání s odpady, v platném znění, pro odpovídající skupinu skládky, na kterou může být odpad vzhledem ke svým vlastnostem, vyluhovatelnosti a složení dle tohoto základního popisu uložen. Vzhledem ke složení odpadu z běžně používaných materiálů a původnímu určení odpadu (např. dále nevyužitelné obaly vč. zbytků potravin, smetky, použité výrobky denní potřeby atd....) lze důvodně předpokládat, že odpad neobsahuje ani neuvolňuje nadlimitní množství sledovaných těžkých kovů, solí ani jiných složek (viz příloha č. 10 k vyhlášce č. 273/2021 Sb.), jež by mohly způsobit překročení povolených limitů sledovaných ukazatelů vyluhovatelnosti pro danou skupinu skládky. Odpad vzhledem ke svým vlastnostem, složení a s přihlédnutím k místním technickým a ekonomickým podmínkám nelze využít či jinak odstranit v souladu s hierarchií odpadového hospodářství. Odstranění odpadu ve spalovně není možné z technicko - ekonomických důvodů (např. dojezdová vzdálenost, kapacita spalovny, požadavky na homogenitu a výhřevnost odpadu, přítomnost složek s nadlimitním obsahem chloru apod.).Na základě provedeného úsudku lze deklarovat, že odpad splňuje podmínky pro přijetí na skládce kategorie S-OO3 v souladu s platnou legislativou.</v>
      </c>
      <c r="AJ54" t="str">
        <f t="shared" si="20"/>
        <v>pevné</v>
      </c>
      <c r="AK54" t="str">
        <f t="shared" si="20"/>
        <v>různorodá</v>
      </c>
      <c r="AL54" t="str">
        <f t="shared" si="20"/>
        <v>silný</v>
      </c>
      <c r="AM54" t="str">
        <f t="shared" si="20"/>
        <v/>
      </c>
      <c r="AN54" t="str">
        <f t="shared" si="20"/>
        <v>Ne</v>
      </c>
      <c r="AO54" t="str">
        <f t="shared" si="20"/>
        <v>heterogennní</v>
      </c>
      <c r="AP54" t="str">
        <f t="shared" si="20"/>
        <v>Nejsou stanovena</v>
      </c>
      <c r="AQ54" t="str">
        <f t="shared" si="20"/>
        <v/>
      </c>
      <c r="AR54" t="str">
        <f t="shared" si="20"/>
        <v>&gt; 6,5</v>
      </c>
      <c r="AS54" t="str">
        <f t="shared" si="20"/>
        <v>upřesnění: výhřevnost je proměnlivá dle složení odpadu</v>
      </c>
      <c r="AT54" t="str">
        <f t="shared" si="20"/>
        <v>&lt; 10</v>
      </c>
      <c r="AU54" t="str">
        <f t="shared" si="20"/>
        <v>Úpravou nelze dosáhnout snížení objemu odpadu nebo snížení nebo odstranění nebezpečných vlastností</v>
      </c>
      <c r="AV54" t="str">
        <f t="shared" si="20"/>
        <v>Z odpadu již byly v místě jeho vzniku vytříděny využitelné či nebezpečné složky</v>
      </c>
      <c r="AW54" t="str">
        <f t="shared" si="20"/>
        <v>Prakticky s ohledem na současný a vědecký pokrok nelze tento odpad materiálově recyklovat</v>
      </c>
      <c r="AX54" t="str">
        <f t="shared" si="20"/>
        <v/>
      </c>
      <c r="AY54" t="str">
        <f t="shared" si="20"/>
        <v/>
      </c>
      <c r="AZ54" t="str">
        <f t="shared" si="19"/>
        <v/>
      </c>
      <c r="BA54" t="str">
        <f t="shared" si="18"/>
        <v/>
      </c>
      <c r="BB54" t="str">
        <f t="shared" si="18"/>
        <v/>
      </c>
      <c r="BC54" t="str">
        <f t="shared" si="18"/>
        <v/>
      </c>
      <c r="BD54" t="str">
        <f t="shared" si="18"/>
        <v/>
      </c>
      <c r="BE54" t="str">
        <f t="shared" si="18"/>
        <v/>
      </c>
    </row>
    <row r="55" spans="17:57" x14ac:dyDescent="0.25">
      <c r="Z55">
        <f t="shared" si="6"/>
        <v>0</v>
      </c>
      <c r="AA55">
        <f t="shared" si="8"/>
        <v>0</v>
      </c>
      <c r="AB55" s="9">
        <f t="shared" si="9"/>
        <v>200301</v>
      </c>
      <c r="AC55" s="12" t="str">
        <f t="shared" si="10"/>
        <v>Směsný komunální odpad - firma, občan</v>
      </c>
      <c r="AD55" t="str">
        <f t="shared" si="11"/>
        <v>O</v>
      </c>
      <c r="AE55" t="str">
        <f t="shared" si="12"/>
        <v>NE</v>
      </c>
      <c r="AF55" s="23" t="str">
        <f t="shared" si="13"/>
        <v>Nejsou</v>
      </c>
      <c r="AG55" t="str">
        <f t="shared" si="14"/>
        <v>Odpad vzniká při úklidu budov, administrativních prostor, areálu, bytu, domu, domácnosti apod.</v>
      </c>
      <c r="AH55" t="str">
        <f t="shared" si="15"/>
        <v>Vysoce heterogenní směs odpadů, ze kterých byly vytříděny využitelné a nebezpečné složky, jedná se o směs smetí, odpadků, zbytků potravin, nevyužitelných obalů, odpadu z odpadkových košů atd.</v>
      </c>
      <c r="AI55" t="str">
        <f t="shared" si="16"/>
        <v>Jedná se o dále nevyužitelnou směs odpadů vznikajících při úklidu budov, administrativních prostor, areálu, bytu, domu, domácnosti apod. Vzhledem k povaze odpadu, který je tvořen nesourodou směsí nejrůznějších druhů materiálů, je nemožné odebrat reprezentativní vzorek, který by svými vlastnostmi odpovídal vlastnostem vzorkovaného celku/odpadu. Odpad není znečištěn žádnou nebezpečnou látkou, nebezpečné a využitelné složky byly vytříděny, další úprava odpadu s ohledem na způsob odstranění není nutná ani účelná. Původce (popř. předávající osoba / dodavatel) na základě znalosti vstupních surovin, technologie vzniku, úpravy a dalších informací o odpadu, předpokládá u odpadu splnění vyluhovatelnosti i všech dalších relevantních ukazatelů pro přijetí, stanovených vyhláškou č. 273/2021 Sb., o podrobnostech nakládání s odpady, v platném znění, pro odpovídající skupinu skládky, na kterou může být odpad vzhledem ke svým vlastnostem, vyluhovatelnosti a složení dle tohoto základního popisu uložen. Vzhledem ke složení odpadu z běžně používaných materiálů a původnímu určení odpadu (např. dále nevyužitelné obaly vč. zbytků potravin, smetky, použité výrobky denní potřeby atd....) lze důvodně předpokládat, že odpad neobsahuje ani neuvolňuje nadlimitní množství sledovaných těžkých kovů, solí ani jiných složek (viz příloha č. 10 k vyhlášce č. 273/2021 Sb.), jež by mohly způsobit překročení povolených limitů sledovaných ukazatelů vyluhovatelnosti pro danou skupinu skládky. Odpad vzhledem ke svým vlastnostem, složení a s přihlédnutím k místním technickým a ekonomickýcm podmínkám nelze využít či jinak odstranit v souladu s hierarchií odpadového hospodářství. Na základě provedeného úsudku lze deklarovat, že odpad splňuje podmínky pro přijetí na skládce kategorie S-OO3 v souladu s platnou legislativou.</v>
      </c>
      <c r="AJ55" t="str">
        <f t="shared" si="20"/>
        <v>pevné</v>
      </c>
      <c r="AK55" t="str">
        <f t="shared" si="20"/>
        <v>různorodá</v>
      </c>
      <c r="AL55" t="str">
        <f t="shared" si="20"/>
        <v>silný</v>
      </c>
      <c r="AM55" t="str">
        <f t="shared" si="20"/>
        <v/>
      </c>
      <c r="AN55" t="str">
        <f t="shared" si="20"/>
        <v>Ne</v>
      </c>
      <c r="AO55" t="str">
        <f t="shared" si="20"/>
        <v>heterogennní</v>
      </c>
      <c r="AP55" t="str">
        <f t="shared" si="20"/>
        <v>Nejsou stanovena</v>
      </c>
      <c r="AQ55" t="str">
        <f t="shared" si="20"/>
        <v/>
      </c>
      <c r="AR55" t="str">
        <f t="shared" si="20"/>
        <v>&gt; 6,5</v>
      </c>
      <c r="AS55" t="str">
        <f t="shared" si="20"/>
        <v>upřesnění: výhřevnost je proměnlivá dle složení odpadu</v>
      </c>
      <c r="AT55" t="str">
        <f t="shared" si="20"/>
        <v>&lt; 10</v>
      </c>
      <c r="AU55" t="str">
        <f t="shared" si="20"/>
        <v>Úpravou nelze dosáhnout snížení objemu odpadu nebo snížení nebo odstranění nebezpečných vlastností</v>
      </c>
      <c r="AV55" t="str">
        <f t="shared" si="20"/>
        <v>Z odpadu již byly v místě jeho vzniku vytříděny využitelné či nebezpečné složky</v>
      </c>
      <c r="AW55" t="str">
        <f t="shared" si="20"/>
        <v>Prakticky s ohledem na současný a vědecký pokrok nelze tento odpad materiálově recyklovat</v>
      </c>
      <c r="AX55" t="str">
        <f t="shared" si="20"/>
        <v/>
      </c>
      <c r="AY55" t="str">
        <f t="shared" si="20"/>
        <v/>
      </c>
      <c r="AZ55" t="str">
        <f t="shared" si="19"/>
        <v/>
      </c>
      <c r="BA55" t="str">
        <f t="shared" si="18"/>
        <v/>
      </c>
      <c r="BB55" t="str">
        <f t="shared" si="18"/>
        <v/>
      </c>
      <c r="BC55" t="str">
        <f t="shared" si="18"/>
        <v/>
      </c>
      <c r="BD55" t="str">
        <f t="shared" si="18"/>
        <v/>
      </c>
      <c r="BE55" t="str">
        <f t="shared" si="18"/>
        <v/>
      </c>
    </row>
    <row r="56" spans="17:57" x14ac:dyDescent="0.25">
      <c r="Z56">
        <f>IF(AA56=1,ROW(AB56),0)</f>
        <v>0</v>
      </c>
      <c r="AA56">
        <f>IF(AC56=$A$15,1,0)</f>
        <v>0</v>
      </c>
      <c r="AB56" s="9">
        <f t="shared" si="9"/>
        <v>200302</v>
      </c>
      <c r="AC56" s="12" t="str">
        <f t="shared" si="10"/>
        <v>Odpad z tržišť</v>
      </c>
      <c r="AD56" t="str">
        <f t="shared" si="11"/>
        <v>O</v>
      </c>
      <c r="AE56" t="str">
        <f t="shared" si="12"/>
        <v>NE</v>
      </c>
      <c r="AF56" s="23" t="str">
        <f t="shared" si="13"/>
        <v>Nejsou</v>
      </c>
      <c r="AG56" t="str">
        <f t="shared" si="14"/>
        <v>Odpad vzniká při úklidu města, obce, tvoří jej smetky z komunikací a komunální odpad včetně biologické složky</v>
      </c>
      <c r="AH56" t="str">
        <f t="shared" si="15"/>
        <v>Vysoce heterogenní směs odpadů, ze kterých byly vytříděny využitelné a nebezpečné složky, jedná se o směs smetí, odpadků, zbytků potravin, nevyužitelných obalů  atd.</v>
      </c>
      <c r="AI56" t="str">
        <f t="shared" si="16"/>
        <v>Odpad vzniká při úklidu trhů, tvoří jej jak smetky z komunikací, zvláště zemina, kameny, ale i komunální odpad včetně biologické složky.  Vzhledem k povaze odpadu, který je tvořen velmi nesourodou směsí nejrůznějších typů materiálů je prakticky nemožné odebrat reprezentativní vzorek, který by svými vlastnostmi odpovídal vlastnostem vzorkovaného celku. Na základě provedeného úsudku lze deklarovat, že odpad splňuje podmínky pro přijetí na skládce kategorie S-OO3 v souladu s platnou legislativou.</v>
      </c>
      <c r="AJ56" t="str">
        <f t="shared" si="20"/>
        <v>pevné</v>
      </c>
      <c r="AK56" t="str">
        <f t="shared" si="20"/>
        <v>různorodá</v>
      </c>
      <c r="AL56" t="str">
        <f t="shared" si="20"/>
        <v>typicky mírný</v>
      </c>
      <c r="AM56" t="str">
        <f t="shared" si="20"/>
        <v/>
      </c>
      <c r="AN56" t="str">
        <f t="shared" si="20"/>
        <v>Ne</v>
      </c>
      <c r="AO56" t="str">
        <f t="shared" si="20"/>
        <v>heterogennní</v>
      </c>
      <c r="AP56" t="str">
        <f t="shared" si="20"/>
        <v>Nejsou stanovena</v>
      </c>
      <c r="AQ56" t="str">
        <f t="shared" si="20"/>
        <v/>
      </c>
      <c r="AR56" t="str">
        <f t="shared" si="20"/>
        <v>&gt; 6,5</v>
      </c>
      <c r="AS56" t="str">
        <f t="shared" si="20"/>
        <v>upřesnění: výhřevnost je proměnlivá dle složení odpadu</v>
      </c>
      <c r="AT56" t="str">
        <f t="shared" si="20"/>
        <v>&lt; 10</v>
      </c>
      <c r="AU56" t="str">
        <f t="shared" si="20"/>
        <v>Úpravou nelze dosáhnout snížení objemu odpadu nebo snížení nebo odstranění nebezpečných vlastností</v>
      </c>
      <c r="AV56" t="str">
        <f t="shared" si="20"/>
        <v>Technicky neproveditelné</v>
      </c>
      <c r="AW56" t="str">
        <f t="shared" si="20"/>
        <v/>
      </c>
      <c r="AX56" t="str">
        <f t="shared" si="20"/>
        <v/>
      </c>
      <c r="AY56" t="str">
        <f t="shared" si="20"/>
        <v/>
      </c>
      <c r="AZ56" t="str">
        <f t="shared" si="19"/>
        <v/>
      </c>
      <c r="BA56" t="str">
        <f t="shared" si="18"/>
        <v/>
      </c>
      <c r="BB56" t="str">
        <f t="shared" si="18"/>
        <v/>
      </c>
      <c r="BC56" t="str">
        <f t="shared" si="18"/>
        <v/>
      </c>
      <c r="BD56" t="str">
        <f t="shared" si="18"/>
        <v/>
      </c>
      <c r="BE56" t="str">
        <f t="shared" si="18"/>
        <v/>
      </c>
    </row>
    <row r="57" spans="17:57" x14ac:dyDescent="0.25">
      <c r="Z57">
        <f t="shared" si="6"/>
        <v>0</v>
      </c>
      <c r="AA57">
        <f t="shared" si="8"/>
        <v>0</v>
      </c>
      <c r="AB57" s="9">
        <f t="shared" si="9"/>
        <v>200303</v>
      </c>
      <c r="AC57" s="12" t="str">
        <f t="shared" si="10"/>
        <v>Uliční smetky</v>
      </c>
      <c r="AD57" t="str">
        <f t="shared" si="11"/>
        <v>O</v>
      </c>
      <c r="AE57" t="str">
        <f t="shared" si="12"/>
        <v>NE</v>
      </c>
      <c r="AF57" s="23" t="str">
        <f t="shared" si="13"/>
        <v>Nejsou</v>
      </c>
      <c r="AG57" t="str">
        <f>IF(T98=0,"",T98)</f>
        <v xml:space="preserve">Odpad vzniká při úklidu města, obce, tvoří jej smetky z komunikací, zvláště zemina, kameny, stavební materiály a uklizený posypový materiál. </v>
      </c>
      <c r="AH57" t="str">
        <f>IF(Z98=0,"",Z98)</f>
        <v>Vysoce heterogenní směs odpadů. Odpad tvoří směs veškerých smetků, protože způsob provedení/odstranění neumožňuje jejich podrobnější vytřídění.</v>
      </c>
      <c r="AI57" t="str">
        <f>IF(AB98=0,"",AB98)</f>
        <v>Tvoří jej smetky z komunikací, zvláště zemina, kameny, stavební materiály a uklizený posypový materiál.  Vzhledem k povaze odpadu, který je tvořen velmi nesourodou směsí nejrůznějších typů materiálů je prakticky nemožné odebrat reprezentativní vzorek, který by svými vlastnostmi odpovídal vlastnostem vzorkovaného celku. Na základě provedeného úsudku lze deklarovat, že odpad splňuje podmínky pro přijetí na skládce kategorie S-OO3 v souladu s platnou legislativou.</v>
      </c>
      <c r="AJ57" t="str">
        <f>IF(AD98=0,"",AD98)</f>
        <v>pevné</v>
      </c>
      <c r="AK57" t="str">
        <f>IF(AE98=0,"",AE98)</f>
        <v>černá</v>
      </c>
      <c r="AL57" t="str">
        <f t="shared" si="20"/>
        <v>chemický</v>
      </c>
      <c r="AM57" t="str">
        <f t="shared" si="20"/>
        <v/>
      </c>
      <c r="AN57" t="str">
        <f t="shared" si="20"/>
        <v>Ne</v>
      </c>
      <c r="AO57" t="str">
        <f t="shared" si="20"/>
        <v>heterogennní</v>
      </c>
      <c r="AP57" t="str">
        <f t="shared" si="20"/>
        <v>Nejsou stanovena</v>
      </c>
      <c r="AQ57" t="str">
        <f t="shared" si="20"/>
        <v/>
      </c>
      <c r="AR57" t="str">
        <f t="shared" si="20"/>
        <v>&lt; 6,5</v>
      </c>
      <c r="AS57" t="str">
        <f t="shared" si="20"/>
        <v>upřesnění: předpoklad nízká výhřevnost dle složení smetků</v>
      </c>
      <c r="AT57" t="str">
        <f t="shared" si="20"/>
        <v>&lt; 10</v>
      </c>
      <c r="AU57" t="str">
        <f t="shared" si="20"/>
        <v>Úpravou nelze dosáhnout snížení objemu odpadu nebo snížení nebo odstranění nebezpečných vlastností</v>
      </c>
      <c r="AV57" t="str">
        <f t="shared" si="20"/>
        <v>Technicky neproveditelné</v>
      </c>
      <c r="AW57" t="str">
        <f t="shared" si="20"/>
        <v/>
      </c>
      <c r="AX57" t="str">
        <f t="shared" si="20"/>
        <v/>
      </c>
      <c r="AY57" t="str">
        <f t="shared" si="20"/>
        <v/>
      </c>
      <c r="AZ57" t="str">
        <f t="shared" si="19"/>
        <v/>
      </c>
      <c r="BA57" t="str">
        <f t="shared" si="18"/>
        <v/>
      </c>
      <c r="BB57" t="str">
        <f t="shared" si="18"/>
        <v/>
      </c>
      <c r="BC57" t="str">
        <f t="shared" si="18"/>
        <v/>
      </c>
      <c r="BD57" t="str">
        <f t="shared" si="18"/>
        <v/>
      </c>
      <c r="BE57" t="str">
        <f t="shared" si="18"/>
        <v/>
      </c>
    </row>
    <row r="58" spans="17:57" x14ac:dyDescent="0.25">
      <c r="Z58">
        <f t="shared" si="6"/>
        <v>0</v>
      </c>
      <c r="AA58">
        <f t="shared" si="8"/>
        <v>0</v>
      </c>
      <c r="AB58" s="9">
        <f t="shared" si="9"/>
        <v>200307</v>
      </c>
      <c r="AC58" s="12" t="str">
        <f t="shared" si="10"/>
        <v>Objemný odpad - obec</v>
      </c>
      <c r="AD58" t="str">
        <f t="shared" si="11"/>
        <v>O</v>
      </c>
      <c r="AE58" t="str">
        <f t="shared" si="12"/>
        <v>NE</v>
      </c>
      <c r="AF58" s="23" t="str">
        <f t="shared" si="13"/>
        <v>Nejsou</v>
      </c>
      <c r="AG58" t="str">
        <f t="shared" ref="AG58:AG62" si="21">IF(T99=0,"",T99)</f>
        <v>Nevyužitelný objemný komunální odpad z hromadného sběru organizovaného obcí po předchozím vytřídění a odděleném soustřeďování recyklovatelných komunálních odpadů na místech a dle pokynů  určených obcí.</v>
      </c>
      <c r="AH58" t="str">
        <f t="shared" ref="AH58:AH62" si="22">IF(Z99=0,"",Z99)</f>
        <v xml:space="preserve">Použitý starý nábytek (vytříděný bez čistého dřeva, dřevotřísky), koberce, matrace, linolea, zrcadla, zbytky po úklidu bez nebezpečných látek, drobný stavební odpad.  </v>
      </c>
      <c r="AI58" t="str">
        <f t="shared" ref="AI58:AI62" si="23">IF(AB99=0,"",AB99)</f>
        <v>Odpad vzniká z domácností, kanceláří, skladů, …atd. Jedná se převážně o použitý/poškozený starý nábytek, koberce, ...atp.  Z odpadu byly vytříděny nebezpečné složky a složky využitelné k recyklaci, odpad tedy již neobsahuje nebezpečné a využitelné složby. Vzhledem k povaze odpadu, který je tvořen nesourodou směsí nejrůznějších druhů materiálů, je nemožné odebrat reprezentativní vzorek, který by svými vlastnostmi odpovídal vlastnostem vzorkovaného celku/odpadu. Na základě provedeného úsudku lze deklarovat, že odpad splňuje podmínky pro přijetí na skládce kategorie S-OO3 v souladu s platnou legislativou.</v>
      </c>
      <c r="AJ58" t="str">
        <f t="shared" ref="AJ58:AY62" si="24">IF(AD99=0,"",AD99)</f>
        <v>pevné</v>
      </c>
      <c r="AK58" t="str">
        <f t="shared" si="24"/>
        <v>různorodá</v>
      </c>
      <c r="AL58" t="str">
        <f t="shared" si="20"/>
        <v>bez zápachu</v>
      </c>
      <c r="AM58" t="str">
        <f t="shared" si="20"/>
        <v/>
      </c>
      <c r="AN58" t="str">
        <f t="shared" si="20"/>
        <v>Ne</v>
      </c>
      <c r="AO58" t="str">
        <f t="shared" si="20"/>
        <v>heterogennní</v>
      </c>
      <c r="AP58" t="str">
        <f t="shared" si="20"/>
        <v>Nejsou stanovena</v>
      </c>
      <c r="AQ58" t="str">
        <f t="shared" si="20"/>
        <v/>
      </c>
      <c r="AR58" t="str">
        <f t="shared" si="20"/>
        <v>&gt; 6,5</v>
      </c>
      <c r="AS58" t="str">
        <f t="shared" si="20"/>
        <v>upřesnění: výhřevnost je proměnlivá dle složení odpadu</v>
      </c>
      <c r="AT58" t="str">
        <f t="shared" si="20"/>
        <v>&lt; 10</v>
      </c>
      <c r="AU58" t="str">
        <f t="shared" si="20"/>
        <v>Úpravou nelze dosáhnout snížení objemu odpadu nebo snížení nebo odstranění nebezpečných vlastností</v>
      </c>
      <c r="AV58" t="str">
        <f t="shared" si="20"/>
        <v>Z odpadu již byly v místě jeho vzniku vytříděny využitelné či nebezpečné složky</v>
      </c>
      <c r="AW58" t="str">
        <f t="shared" si="20"/>
        <v/>
      </c>
      <c r="AX58" t="str">
        <f t="shared" si="20"/>
        <v/>
      </c>
      <c r="AY58" t="str">
        <f t="shared" si="20"/>
        <v/>
      </c>
      <c r="AZ58" t="str">
        <f t="shared" si="19"/>
        <v/>
      </c>
      <c r="BA58" t="str">
        <f t="shared" si="18"/>
        <v/>
      </c>
      <c r="BB58" t="str">
        <f t="shared" si="18"/>
        <v/>
      </c>
      <c r="BC58" t="str">
        <f t="shared" si="18"/>
        <v/>
      </c>
      <c r="BD58" t="str">
        <f t="shared" si="18"/>
        <v/>
      </c>
      <c r="BE58" t="str">
        <f t="shared" si="18"/>
        <v/>
      </c>
    </row>
    <row r="59" spans="17:57" x14ac:dyDescent="0.25">
      <c r="Z59">
        <f t="shared" si="6"/>
        <v>0</v>
      </c>
      <c r="AA59">
        <f t="shared" si="8"/>
        <v>0</v>
      </c>
      <c r="AB59" s="9">
        <f t="shared" si="9"/>
        <v>200307</v>
      </c>
      <c r="AC59" s="12" t="str">
        <f t="shared" si="10"/>
        <v>Objemný odpad -firmy, občan</v>
      </c>
      <c r="AD59" t="str">
        <f t="shared" si="11"/>
        <v>O</v>
      </c>
      <c r="AE59" t="str">
        <f t="shared" si="12"/>
        <v>NE</v>
      </c>
      <c r="AF59" s="23" t="str">
        <f t="shared" si="13"/>
        <v>Nejsou</v>
      </c>
      <c r="AG59" t="str">
        <f t="shared" si="21"/>
        <v xml:space="preserve">Nevyužitelný objemný komunální odpad z domácností, kanceláří, skladů, …atd.   </v>
      </c>
      <c r="AH59" t="str">
        <f t="shared" si="22"/>
        <v xml:space="preserve">Použitý starý nábytek (vytříděný bez čistého dřeva, dřevotřísky), koberce, matrace, linolea, zrcadla, zbytky po úklidu bez nebezpečných látek, drobný stavební odpad.  </v>
      </c>
      <c r="AI59" t="str">
        <f t="shared" si="23"/>
        <v>Odpad vzniká z domácností, kanceláří, skladů, …atd. Jedná se převážně o použitý/poškozený starý nábytek, koberce, ...atp.  Z odpadu byly vytříděny nebezpečné složky a složky využitelné k recyklaci, odpad tedy již neobsahuje nebezpečné a využitelné složby. Vzhledem k povaze odpadu, který je tvořen nesourodou směsí nejrůznějších druhů materiálů, je nemožné odebrat reprezentativní vzorek, který by svými vlastnostmi odpovídal vlastnostem vzorkovaného celku/odpadu. Na základě provedeného úsudku lze deklarovat, že odpad splňuje podmínky pro přijetí na skládce kategorie S-OO3 v souladu s platnou legislativou.</v>
      </c>
      <c r="AJ59" t="str">
        <f t="shared" si="24"/>
        <v>pevné</v>
      </c>
      <c r="AK59" t="str">
        <f t="shared" si="24"/>
        <v>různorodá</v>
      </c>
      <c r="AL59" t="str">
        <f t="shared" si="24"/>
        <v>bez zápachu</v>
      </c>
      <c r="AM59" t="str">
        <f t="shared" si="24"/>
        <v/>
      </c>
      <c r="AN59" t="str">
        <f t="shared" si="24"/>
        <v>Ne</v>
      </c>
      <c r="AO59" t="str">
        <f t="shared" si="24"/>
        <v>heterogennní</v>
      </c>
      <c r="AP59" t="str">
        <f t="shared" si="24"/>
        <v>Nejsou stanovena</v>
      </c>
      <c r="AQ59" t="str">
        <f t="shared" si="24"/>
        <v/>
      </c>
      <c r="AR59" t="str">
        <f t="shared" si="24"/>
        <v>&gt; 6,5</v>
      </c>
      <c r="AS59" t="str">
        <f t="shared" si="24"/>
        <v>upřesnění: výhřevnost je proměnlivá dle složení odpadu</v>
      </c>
      <c r="AT59" t="str">
        <f t="shared" si="24"/>
        <v>&lt; 10</v>
      </c>
      <c r="AU59" t="str">
        <f t="shared" si="24"/>
        <v>Úpravou nelze dosáhnout snížení objemu odpadu nebo snížení nebo odstranění nebezpečných vlastností</v>
      </c>
      <c r="AV59" t="str">
        <f t="shared" si="24"/>
        <v>Z odpadu již byly v místě jeho vzniku vytříděny využitelné či nebezpečné složky</v>
      </c>
      <c r="AW59" t="str">
        <f t="shared" si="24"/>
        <v/>
      </c>
      <c r="AX59" t="str">
        <f t="shared" si="24"/>
        <v/>
      </c>
      <c r="AY59" t="str">
        <f t="shared" si="24"/>
        <v/>
      </c>
      <c r="AZ59" t="str">
        <f t="shared" si="19"/>
        <v/>
      </c>
      <c r="BA59" t="str">
        <f t="shared" si="18"/>
        <v/>
      </c>
      <c r="BB59" t="str">
        <f t="shared" si="18"/>
        <v/>
      </c>
      <c r="BC59" t="str">
        <f t="shared" si="18"/>
        <v/>
      </c>
      <c r="BD59" t="str">
        <f t="shared" si="18"/>
        <v/>
      </c>
      <c r="BE59" t="str">
        <f t="shared" si="18"/>
        <v/>
      </c>
    </row>
    <row r="60" spans="17:57" x14ac:dyDescent="0.25">
      <c r="Z60">
        <f t="shared" si="6"/>
        <v>0</v>
      </c>
      <c r="AA60">
        <f t="shared" si="8"/>
        <v>0</v>
      </c>
      <c r="AB60" s="9">
        <f t="shared" si="9"/>
        <v>17050401</v>
      </c>
      <c r="AC60" s="12" t="str">
        <f>E101</f>
        <v>Sedimenty vytěžené z koryt vodních toků a vodních nádrží</v>
      </c>
      <c r="AD60" t="str">
        <f t="shared" si="11"/>
        <v>O</v>
      </c>
      <c r="AE60" t="str">
        <f t="shared" si="12"/>
        <v>NE</v>
      </c>
      <c r="AF60" s="23" t="str">
        <f t="shared" si="13"/>
        <v>Nejsou</v>
      </c>
      <c r="AG60" t="str">
        <f t="shared" si="21"/>
        <v>Odpad vzniká při zemních a výkopových pracích při čištění vodních toků a nádrží</v>
      </c>
      <c r="AH60" t="str">
        <f t="shared" si="22"/>
        <v>Odpad je převážně tvořen výkopovou zeminou, kamením, může být znečištěn nevyužitelnými příměsemi jako beton, cihly, plasty, sklo, dřevo, kořeny, kovy apod. (pouze však malé kusy)</v>
      </c>
      <c r="AI60" t="str">
        <f t="shared" si="23"/>
        <v>Odpad je převážně tvořen výkopovou zeminou, kamením a dalšími podobnými materiály na bázi především přírodních materiálů. Odpad může být znečištěn nevyužitelnými příměsemi malých a velmi malých rozměrů jako beton, cihly, plasty (vč. PVC), sklo, dřevo, kovy apod. takovým způsobem, že je nemožná jeho další úprava za účelem snížení objemu a/nebo úprava k využití (např. k zasypávání nebo k recyklaci). Vzhledem k většinovému zastoupení zeminy a kamení v odpadu zařadil původce odpad  pod katalog.č. 17050401. Odpad pochází z výkopových prací na vodních tocích a nádržích. Svým charakterem se až na výjimky jedná o odpad vhodný pro technické zabezpečení skládky. Odpad není znečištěn žádnou nebezpečnou látkou, nebezpečné a využitelné složky byly vytříděny. Původce (popř. předávající osoba / dodavatel) na základě znalosti vstupních surovin, technologie vzniku, úpravy a dalších informací o odpadu, předpokládá u odpadu splnění vyluhovatelnosti i všech dalších relevantních ukazatelů pro přijetí, stanovených vyhláškou č. 273/2021 Sb., o podrobnostech nakládání s odpady, v platném znění, pro odpovídající skupinu skládky, na kterou může být odpad vzhledem ke svým vlastnostem, vyluhovatelnosti a složení dle tohoto základního popisu uložen. Vzhledem ke složení odpadu převážně z materiálů přírodního původu (zemina, kamení) a vzniku odpadu při běžné činnosti (zemní práce v nekontaminovaném prostředí) je zřejmé, že odpad neobsahuje ani neuvolňuje nadlimitní množství sledovaných těžkých kovů, solí ani jiných složek (viz příloha č. 10 k vyhlášce č. 273/2021 Sb.), jež by mohly způsobit překročení povolených limitů sledovaných ukazatelů vyluhovatelnosti pro danou skupinu skládky . Odpad vzhledem ke svým vlastnostem, složení a s přihlédnutím k místním technickým a ekonomickýcm podmínkám nelze využít či jinak odstranit v souladu s hierarchií odpadového hospodářství. Materiálová recyklace odpadu není možná ani účelná z důvodu přítomnosti nežádoucích příměsí a složek. Vše výše uvedené musí být potvrzeno rozbory.</v>
      </c>
      <c r="AJ60" t="str">
        <f t="shared" si="24"/>
        <v>pevné, rypný stav</v>
      </c>
      <c r="AK60" t="str">
        <f t="shared" si="24"/>
        <v>hnědá</v>
      </c>
      <c r="AL60" t="str">
        <f t="shared" si="24"/>
        <v>typicky mírný</v>
      </c>
      <c r="AM60" t="str">
        <f t="shared" si="24"/>
        <v/>
      </c>
      <c r="AN60" t="str">
        <f t="shared" si="24"/>
        <v>Ano</v>
      </c>
      <c r="AO60" t="str">
        <f t="shared" si="24"/>
        <v>homogenní</v>
      </c>
      <c r="AP60" t="str">
        <f t="shared" si="24"/>
        <v>Nejsou stanovena, standartně překrytí a hutnění</v>
      </c>
      <c r="AQ60" t="str">
        <f t="shared" si="24"/>
        <v/>
      </c>
      <c r="AR60" t="str">
        <f t="shared" si="24"/>
        <v>&lt; 6,5</v>
      </c>
      <c r="AS60" t="str">
        <f t="shared" si="24"/>
        <v>upřesnění: pouze stavební materiál, předpoklad nízká</v>
      </c>
      <c r="AT60" t="str">
        <f t="shared" si="24"/>
        <v>&lt; 10</v>
      </c>
      <c r="AU60" t="str">
        <f t="shared" si="24"/>
        <v>Úpravou nelze dosáhnout snížení objemu odpadu nebo snížení nebo odstranění nebezpečných vlastností</v>
      </c>
      <c r="AV60" t="str">
        <f t="shared" si="24"/>
        <v/>
      </c>
      <c r="AW60" t="str">
        <f t="shared" si="24"/>
        <v/>
      </c>
      <c r="AX60" t="str">
        <f t="shared" si="24"/>
        <v/>
      </c>
      <c r="AY60" t="str">
        <f t="shared" si="24"/>
        <v/>
      </c>
      <c r="AZ60" t="str">
        <f t="shared" si="19"/>
        <v/>
      </c>
      <c r="BA60" t="str">
        <f t="shared" si="18"/>
        <v/>
      </c>
      <c r="BB60" t="str">
        <f t="shared" si="18"/>
        <v/>
      </c>
      <c r="BC60" t="str">
        <f t="shared" si="18"/>
        <v/>
      </c>
      <c r="BD60" t="str">
        <f t="shared" si="18"/>
        <v/>
      </c>
      <c r="BE60" t="str">
        <f t="shared" si="18"/>
        <v/>
      </c>
    </row>
    <row r="61" spans="17:57" x14ac:dyDescent="0.25">
      <c r="Z61">
        <f t="shared" si="6"/>
        <v>0</v>
      </c>
      <c r="AA61">
        <f t="shared" si="8"/>
        <v>0</v>
      </c>
      <c r="AB61" s="9">
        <f t="shared" si="9"/>
        <v>0</v>
      </c>
      <c r="AC61" s="12">
        <f t="shared" si="10"/>
        <v>0</v>
      </c>
      <c r="AD61">
        <f t="shared" si="11"/>
        <v>0</v>
      </c>
      <c r="AE61">
        <f t="shared" si="12"/>
        <v>0</v>
      </c>
      <c r="AF61" s="23">
        <f t="shared" si="13"/>
        <v>0</v>
      </c>
      <c r="AG61" t="str">
        <f t="shared" si="21"/>
        <v/>
      </c>
      <c r="AH61" t="str">
        <f t="shared" si="22"/>
        <v/>
      </c>
      <c r="AI61" t="str">
        <f t="shared" si="23"/>
        <v/>
      </c>
      <c r="AJ61" t="str">
        <f t="shared" si="24"/>
        <v/>
      </c>
      <c r="AK61" t="str">
        <f t="shared" si="24"/>
        <v/>
      </c>
      <c r="AL61" t="str">
        <f t="shared" si="24"/>
        <v/>
      </c>
      <c r="AM61" t="str">
        <f t="shared" si="24"/>
        <v/>
      </c>
      <c r="AN61" t="str">
        <f t="shared" si="24"/>
        <v/>
      </c>
      <c r="AO61" t="str">
        <f t="shared" si="24"/>
        <v/>
      </c>
      <c r="AP61" t="str">
        <f t="shared" si="24"/>
        <v/>
      </c>
      <c r="AQ61" t="str">
        <f t="shared" si="24"/>
        <v/>
      </c>
      <c r="AR61" t="str">
        <f t="shared" si="24"/>
        <v/>
      </c>
      <c r="AS61" t="str">
        <f t="shared" si="24"/>
        <v/>
      </c>
      <c r="AT61" t="str">
        <f t="shared" si="24"/>
        <v/>
      </c>
      <c r="AU61" t="str">
        <f t="shared" si="24"/>
        <v/>
      </c>
      <c r="AV61" t="str">
        <f t="shared" si="24"/>
        <v/>
      </c>
      <c r="AW61" t="str">
        <f t="shared" si="24"/>
        <v/>
      </c>
      <c r="AX61" t="str">
        <f t="shared" si="24"/>
        <v/>
      </c>
      <c r="AY61" t="str">
        <f t="shared" si="24"/>
        <v/>
      </c>
      <c r="AZ61" t="str">
        <f t="shared" si="19"/>
        <v/>
      </c>
      <c r="BA61" t="str">
        <f t="shared" si="18"/>
        <v/>
      </c>
      <c r="BB61" t="str">
        <f t="shared" si="18"/>
        <v/>
      </c>
      <c r="BC61" t="str">
        <f t="shared" si="18"/>
        <v/>
      </c>
      <c r="BD61" t="str">
        <f t="shared" si="18"/>
        <v/>
      </c>
      <c r="BE61" t="str">
        <f t="shared" si="18"/>
        <v/>
      </c>
    </row>
    <row r="62" spans="17:57" x14ac:dyDescent="0.25">
      <c r="Z62">
        <f t="shared" si="6"/>
        <v>0</v>
      </c>
      <c r="AA62">
        <f t="shared" si="8"/>
        <v>0</v>
      </c>
      <c r="AB62" s="9">
        <f t="shared" si="9"/>
        <v>0</v>
      </c>
      <c r="AC62" s="12">
        <f t="shared" si="10"/>
        <v>0</v>
      </c>
      <c r="AD62">
        <f t="shared" si="11"/>
        <v>0</v>
      </c>
      <c r="AE62">
        <f t="shared" si="12"/>
        <v>0</v>
      </c>
      <c r="AF62" s="23">
        <f t="shared" si="13"/>
        <v>0</v>
      </c>
      <c r="AG62" t="str">
        <f t="shared" si="21"/>
        <v/>
      </c>
      <c r="AH62" t="str">
        <f t="shared" si="22"/>
        <v/>
      </c>
      <c r="AI62" t="str">
        <f t="shared" si="23"/>
        <v/>
      </c>
      <c r="AJ62" t="str">
        <f t="shared" si="24"/>
        <v/>
      </c>
      <c r="AK62" t="str">
        <f t="shared" si="24"/>
        <v/>
      </c>
      <c r="AL62" t="str">
        <f t="shared" si="24"/>
        <v/>
      </c>
      <c r="AM62" t="str">
        <f t="shared" si="24"/>
        <v/>
      </c>
      <c r="AN62" t="str">
        <f t="shared" si="24"/>
        <v/>
      </c>
      <c r="AO62" t="str">
        <f t="shared" si="24"/>
        <v/>
      </c>
      <c r="AP62" t="str">
        <f t="shared" si="24"/>
        <v/>
      </c>
      <c r="AQ62" t="str">
        <f t="shared" si="24"/>
        <v/>
      </c>
      <c r="AR62" t="str">
        <f t="shared" si="24"/>
        <v/>
      </c>
      <c r="AS62" t="str">
        <f t="shared" si="24"/>
        <v/>
      </c>
      <c r="AT62" t="str">
        <f t="shared" si="24"/>
        <v/>
      </c>
      <c r="AU62" t="str">
        <f t="shared" si="24"/>
        <v/>
      </c>
      <c r="AV62" t="str">
        <f t="shared" si="24"/>
        <v/>
      </c>
      <c r="AW62" t="str">
        <f t="shared" si="24"/>
        <v/>
      </c>
      <c r="AX62" t="str">
        <f t="shared" si="24"/>
        <v/>
      </c>
      <c r="AY62" t="str">
        <f t="shared" si="24"/>
        <v/>
      </c>
      <c r="AZ62" t="str">
        <f t="shared" si="19"/>
        <v/>
      </c>
      <c r="BA62" t="str">
        <f t="shared" si="18"/>
        <v/>
      </c>
      <c r="BB62" t="str">
        <f t="shared" si="18"/>
        <v/>
      </c>
      <c r="BC62" t="str">
        <f t="shared" si="18"/>
        <v/>
      </c>
      <c r="BD62" t="str">
        <f t="shared" si="18"/>
        <v/>
      </c>
      <c r="BE62" t="str">
        <f t="shared" si="18"/>
        <v/>
      </c>
    </row>
    <row r="64" spans="17:57" hidden="1" x14ac:dyDescent="0.25">
      <c r="Q64" s="39" t="s">
        <v>149</v>
      </c>
      <c r="R64" s="39"/>
      <c r="S64" s="39"/>
      <c r="T64" s="39"/>
      <c r="U64" s="39"/>
    </row>
    <row r="65" spans="1:59" ht="15.75" hidden="1" thickBot="1" x14ac:dyDescent="0.3"/>
    <row r="66" spans="1:59" ht="63" hidden="1" customHeight="1" thickBot="1" x14ac:dyDescent="0.3">
      <c r="A66" s="224" t="s">
        <v>139</v>
      </c>
      <c r="B66" s="210"/>
      <c r="C66" s="210"/>
      <c r="D66" s="211"/>
      <c r="E66" s="209" t="s">
        <v>140</v>
      </c>
      <c r="F66" s="210"/>
      <c r="G66" s="210"/>
      <c r="H66" s="210"/>
      <c r="I66" s="210"/>
      <c r="J66" s="211"/>
      <c r="K66" s="209" t="s">
        <v>36</v>
      </c>
      <c r="L66" s="210"/>
      <c r="M66" s="211"/>
      <c r="N66" s="215" t="s">
        <v>30</v>
      </c>
      <c r="O66" s="216"/>
      <c r="P66" s="217"/>
      <c r="Q66" s="215" t="s">
        <v>38</v>
      </c>
      <c r="R66" s="216"/>
      <c r="S66" s="217"/>
      <c r="T66" s="209" t="s">
        <v>136</v>
      </c>
      <c r="U66" s="210"/>
      <c r="V66" s="210"/>
      <c r="W66" s="210"/>
      <c r="X66" s="210"/>
      <c r="Y66" s="211"/>
      <c r="Z66" s="209" t="s">
        <v>119</v>
      </c>
      <c r="AA66" s="211"/>
      <c r="AB66" s="209" t="s">
        <v>137</v>
      </c>
      <c r="AC66" s="211"/>
      <c r="AD66" s="44" t="s">
        <v>62</v>
      </c>
      <c r="AE66" s="44" t="s">
        <v>63</v>
      </c>
      <c r="AF66" s="44" t="s">
        <v>45</v>
      </c>
      <c r="AG66" s="44" t="s">
        <v>56</v>
      </c>
      <c r="AH66" s="44" t="s">
        <v>111</v>
      </c>
      <c r="AI66" s="44" t="s">
        <v>147</v>
      </c>
      <c r="AJ66" s="44" t="s">
        <v>82</v>
      </c>
      <c r="AK66" s="44" t="s">
        <v>76</v>
      </c>
      <c r="AL66" s="44" t="s">
        <v>91</v>
      </c>
      <c r="AM66" s="44" t="s">
        <v>177</v>
      </c>
      <c r="AN66" s="44" t="s">
        <v>148</v>
      </c>
      <c r="AO66" s="209" t="str">
        <f>A31</f>
        <v>Odůvodnění případného neprovedení úpravy nebo další úpravy nebo neodstranění nebezpečných vlastností odpadu před skládkováním</v>
      </c>
      <c r="AP66" s="210"/>
      <c r="AQ66" s="211"/>
      <c r="AR66" s="207" t="s">
        <v>38</v>
      </c>
      <c r="AS66" s="208"/>
      <c r="AT66" s="208"/>
      <c r="AU66" s="208"/>
      <c r="AV66" s="208"/>
      <c r="AW66" s="208"/>
      <c r="AX66" s="208"/>
      <c r="AY66" s="208"/>
      <c r="BB66" s="179" t="s">
        <v>150</v>
      </c>
      <c r="BC66" s="179"/>
      <c r="BD66" s="179"/>
      <c r="BE66" s="179"/>
      <c r="BF66" s="179"/>
      <c r="BG66" s="179"/>
    </row>
    <row r="67" spans="1:59" ht="108.75" hidden="1" customHeight="1" thickTop="1" x14ac:dyDescent="0.25">
      <c r="A67" s="229">
        <v>10408</v>
      </c>
      <c r="B67" s="230"/>
      <c r="C67" s="230"/>
      <c r="D67" s="231"/>
      <c r="E67" s="226" t="s">
        <v>223</v>
      </c>
      <c r="F67" s="227"/>
      <c r="G67" s="227"/>
      <c r="H67" s="227"/>
      <c r="I67" s="227"/>
      <c r="J67" s="228"/>
      <c r="K67" s="212" t="s">
        <v>35</v>
      </c>
      <c r="L67" s="213"/>
      <c r="M67" s="214"/>
      <c r="N67" s="212" t="s">
        <v>12</v>
      </c>
      <c r="O67" s="213"/>
      <c r="P67" s="214"/>
      <c r="Q67" s="212" t="s">
        <v>14</v>
      </c>
      <c r="R67" s="213"/>
      <c r="S67" s="214"/>
      <c r="T67" s="203"/>
      <c r="U67" s="225"/>
      <c r="V67" s="225"/>
      <c r="W67" s="225"/>
      <c r="X67" s="225"/>
      <c r="Y67" s="204"/>
      <c r="Z67" s="203"/>
      <c r="AA67" s="204"/>
      <c r="AB67" s="203"/>
      <c r="AC67" s="204"/>
      <c r="AD67" s="37"/>
      <c r="AE67" s="37"/>
      <c r="AF67" s="37"/>
      <c r="AG67" s="29"/>
      <c r="AH67" s="37"/>
      <c r="AI67" s="38"/>
      <c r="AJ67" s="38"/>
      <c r="AK67" s="38"/>
      <c r="AL67" s="38"/>
      <c r="AM67" s="38"/>
      <c r="AN67" s="38"/>
      <c r="AO67" s="42"/>
      <c r="AP67" s="41"/>
      <c r="AQ67" s="43"/>
      <c r="AR67" s="40"/>
      <c r="AS67" s="40"/>
      <c r="AT67" s="40"/>
      <c r="AU67" s="40"/>
      <c r="AV67" s="40"/>
      <c r="AW67" s="40"/>
      <c r="AX67" s="40"/>
      <c r="AY67" s="40"/>
      <c r="AZ67" s="46">
        <f t="shared" ref="AZ67:AZ113" si="25">A67</f>
        <v>10408</v>
      </c>
      <c r="BA67" s="47" t="str">
        <f t="shared" ref="BA67:BA113" si="26">E67</f>
        <v>Odpadní štěrk a kamenivo neuvedené pod číslem 01406</v>
      </c>
      <c r="BB67" s="179"/>
      <c r="BC67" s="179"/>
      <c r="BD67" s="179"/>
      <c r="BE67" s="179"/>
      <c r="BF67" s="179"/>
      <c r="BG67" s="179"/>
    </row>
    <row r="68" spans="1:59" ht="69" hidden="1" customHeight="1" x14ac:dyDescent="0.25">
      <c r="A68" s="218">
        <v>20104</v>
      </c>
      <c r="B68" s="219"/>
      <c r="C68" s="219"/>
      <c r="D68" s="220"/>
      <c r="E68" s="68" t="s">
        <v>224</v>
      </c>
      <c r="F68" s="69"/>
      <c r="G68" s="69"/>
      <c r="H68" s="69"/>
      <c r="I68" s="69"/>
      <c r="J68" s="70"/>
      <c r="K68" s="74" t="s">
        <v>35</v>
      </c>
      <c r="L68" s="75"/>
      <c r="M68" s="76"/>
      <c r="N68" s="74" t="s">
        <v>12</v>
      </c>
      <c r="O68" s="75"/>
      <c r="P68" s="76"/>
      <c r="Q68" s="74" t="s">
        <v>14</v>
      </c>
      <c r="R68" s="75"/>
      <c r="S68" s="76"/>
      <c r="T68" s="205"/>
      <c r="U68" s="112"/>
      <c r="V68" s="112"/>
      <c r="W68" s="112"/>
      <c r="X68" s="112"/>
      <c r="Y68" s="206"/>
      <c r="Z68" s="205"/>
      <c r="AA68" s="206"/>
      <c r="AB68" s="205"/>
      <c r="AC68" s="206"/>
      <c r="AD68" s="37"/>
      <c r="AE68" s="37"/>
      <c r="AF68" s="37"/>
      <c r="AG68" s="29"/>
      <c r="AH68" s="37"/>
      <c r="AI68" s="38"/>
      <c r="AJ68" s="38"/>
      <c r="AK68" s="38"/>
      <c r="AL68" s="38"/>
      <c r="AM68" s="38"/>
      <c r="AN68" s="38"/>
      <c r="AO68" s="42"/>
      <c r="AP68" s="41"/>
      <c r="AQ68" s="43"/>
      <c r="AR68" s="40"/>
      <c r="AS68" s="40"/>
      <c r="AT68" s="40"/>
      <c r="AU68" s="40"/>
      <c r="AV68" s="40"/>
      <c r="AW68" s="40"/>
      <c r="AX68" s="40"/>
      <c r="AY68" s="40"/>
      <c r="AZ68" s="46">
        <f t="shared" si="25"/>
        <v>20104</v>
      </c>
      <c r="BA68" s="47" t="str">
        <f t="shared" si="26"/>
        <v>Odpadní plasty (kromě obalů)</v>
      </c>
      <c r="BB68" s="179"/>
      <c r="BC68" s="179"/>
      <c r="BD68" s="179"/>
      <c r="BE68" s="179"/>
      <c r="BF68" s="179"/>
      <c r="BG68" s="179"/>
    </row>
    <row r="69" spans="1:59" ht="70.5" hidden="1" customHeight="1" x14ac:dyDescent="0.25">
      <c r="A69" s="221">
        <v>100903</v>
      </c>
      <c r="B69" s="222"/>
      <c r="C69" s="222"/>
      <c r="D69" s="223"/>
      <c r="E69" s="68" t="s">
        <v>211</v>
      </c>
      <c r="F69" s="69"/>
      <c r="G69" s="69"/>
      <c r="H69" s="69"/>
      <c r="I69" s="69"/>
      <c r="J69" s="70"/>
      <c r="K69" s="74" t="s">
        <v>35</v>
      </c>
      <c r="L69" s="75"/>
      <c r="M69" s="76"/>
      <c r="N69" s="74" t="s">
        <v>12</v>
      </c>
      <c r="O69" s="75"/>
      <c r="P69" s="76"/>
      <c r="Q69" s="74" t="s">
        <v>14</v>
      </c>
      <c r="R69" s="75"/>
      <c r="S69" s="76"/>
      <c r="T69" s="205" t="s">
        <v>216</v>
      </c>
      <c r="U69" s="112"/>
      <c r="V69" s="112"/>
      <c r="W69" s="112"/>
      <c r="X69" s="112"/>
      <c r="Y69" s="206"/>
      <c r="Z69" s="205" t="s">
        <v>218</v>
      </c>
      <c r="AA69" s="206"/>
      <c r="AB69" s="205" t="s">
        <v>217</v>
      </c>
      <c r="AC69" s="206"/>
      <c r="AD69" s="37" t="s">
        <v>59</v>
      </c>
      <c r="AE69" s="37" t="s">
        <v>53</v>
      </c>
      <c r="AF69" s="37" t="s">
        <v>55</v>
      </c>
      <c r="AG69" s="29"/>
      <c r="AH69" s="37" t="s">
        <v>66</v>
      </c>
      <c r="AI69" s="38" t="s">
        <v>57</v>
      </c>
      <c r="AJ69" s="38" t="s">
        <v>166</v>
      </c>
      <c r="AK69" s="38"/>
      <c r="AL69" s="38" t="s">
        <v>84</v>
      </c>
      <c r="AM69" s="38" t="s">
        <v>180</v>
      </c>
      <c r="AN69" s="38" t="s">
        <v>94</v>
      </c>
      <c r="AO69" s="42" t="s">
        <v>88</v>
      </c>
      <c r="AP69" s="41" t="s">
        <v>87</v>
      </c>
      <c r="AQ69" s="43"/>
      <c r="AR69" s="40"/>
      <c r="AS69" s="40"/>
      <c r="AT69" s="40"/>
      <c r="AU69" s="40"/>
      <c r="AV69" s="40"/>
      <c r="AW69" s="40"/>
      <c r="AX69" s="40"/>
      <c r="AY69" s="40"/>
      <c r="AZ69" s="46">
        <f t="shared" si="25"/>
        <v>100903</v>
      </c>
      <c r="BA69" s="47" t="str">
        <f t="shared" si="26"/>
        <v>Pecní struska</v>
      </c>
      <c r="BB69" s="179"/>
      <c r="BC69" s="179"/>
      <c r="BD69" s="179"/>
      <c r="BE69" s="179"/>
      <c r="BF69" s="179"/>
      <c r="BG69" s="179"/>
    </row>
    <row r="70" spans="1:59" ht="70.5" hidden="1" customHeight="1" x14ac:dyDescent="0.25">
      <c r="A70" s="55">
        <v>120121</v>
      </c>
      <c r="B70" s="56"/>
      <c r="C70" s="56"/>
      <c r="D70" s="56"/>
      <c r="E70" s="57" t="s">
        <v>212</v>
      </c>
      <c r="F70" s="57"/>
      <c r="G70" s="57"/>
      <c r="H70" s="57"/>
      <c r="I70" s="57"/>
      <c r="J70" s="57"/>
      <c r="K70" s="52" t="s">
        <v>35</v>
      </c>
      <c r="L70" s="52"/>
      <c r="M70" s="52"/>
      <c r="N70" s="52" t="s">
        <v>12</v>
      </c>
      <c r="O70" s="53"/>
      <c r="P70" s="53"/>
      <c r="Q70" s="52" t="s">
        <v>14</v>
      </c>
      <c r="R70" s="54"/>
      <c r="S70" s="54"/>
      <c r="T70" s="51" t="s">
        <v>214</v>
      </c>
      <c r="U70" s="51"/>
      <c r="V70" s="51"/>
      <c r="W70" s="51"/>
      <c r="X70" s="51"/>
      <c r="Y70" s="51"/>
      <c r="Z70" s="51" t="s">
        <v>213</v>
      </c>
      <c r="AA70" s="51"/>
      <c r="AB70" s="51" t="s">
        <v>213</v>
      </c>
      <c r="AC70" s="51"/>
      <c r="AD70" s="37" t="s">
        <v>59</v>
      </c>
      <c r="AE70" s="37" t="s">
        <v>50</v>
      </c>
      <c r="AF70" s="37" t="s">
        <v>55</v>
      </c>
      <c r="AG70" s="29"/>
      <c r="AH70" s="37" t="s">
        <v>66</v>
      </c>
      <c r="AI70" s="38" t="s">
        <v>57</v>
      </c>
      <c r="AJ70" s="38" t="s">
        <v>167</v>
      </c>
      <c r="AK70" s="38"/>
      <c r="AL70" s="38" t="s">
        <v>92</v>
      </c>
      <c r="AM70" s="38" t="s">
        <v>215</v>
      </c>
      <c r="AN70" s="38" t="s">
        <v>94</v>
      </c>
      <c r="AO70" s="42" t="s">
        <v>88</v>
      </c>
      <c r="AP70" s="41" t="s">
        <v>87</v>
      </c>
      <c r="AQ70" s="43"/>
      <c r="AR70" s="40"/>
      <c r="AS70" s="40"/>
      <c r="AT70" s="40"/>
      <c r="AU70" s="40"/>
      <c r="AV70" s="40"/>
      <c r="AW70" s="40"/>
      <c r="AX70" s="40"/>
      <c r="AY70" s="40"/>
      <c r="AZ70" s="46">
        <f t="shared" si="25"/>
        <v>120121</v>
      </c>
      <c r="BA70" s="47" t="str">
        <f t="shared" si="26"/>
        <v>Upotřebené brusné nástroje a brusné materiály neuvedené pod číslem 120120</v>
      </c>
      <c r="BB70" s="179"/>
      <c r="BC70" s="179"/>
      <c r="BD70" s="179"/>
      <c r="BE70" s="179"/>
      <c r="BF70" s="179"/>
      <c r="BG70" s="179"/>
    </row>
    <row r="71" spans="1:59" ht="69.75" hidden="1" customHeight="1" x14ac:dyDescent="0.25">
      <c r="A71" s="58">
        <v>150102</v>
      </c>
      <c r="B71" s="59"/>
      <c r="C71" s="59"/>
      <c r="D71" s="59"/>
      <c r="E71" s="57" t="s">
        <v>225</v>
      </c>
      <c r="F71" s="57"/>
      <c r="G71" s="57"/>
      <c r="H71" s="57"/>
      <c r="I71" s="57"/>
      <c r="J71" s="57"/>
      <c r="K71" s="52" t="s">
        <v>35</v>
      </c>
      <c r="L71" s="52"/>
      <c r="M71" s="52"/>
      <c r="N71" s="52" t="s">
        <v>12</v>
      </c>
      <c r="O71" s="53"/>
      <c r="P71" s="53"/>
      <c r="Q71" s="52" t="s">
        <v>14</v>
      </c>
      <c r="R71" s="54"/>
      <c r="S71" s="54"/>
      <c r="T71" s="51"/>
      <c r="U71" s="51"/>
      <c r="V71" s="51"/>
      <c r="W71" s="51"/>
      <c r="X71" s="51"/>
      <c r="Y71" s="51"/>
      <c r="Z71" s="51"/>
      <c r="AA71" s="51"/>
      <c r="AB71" s="51"/>
      <c r="AC71" s="51"/>
      <c r="AD71" s="37"/>
      <c r="AE71" s="37"/>
      <c r="AF71" s="37"/>
      <c r="AG71" s="29"/>
      <c r="AH71" s="37"/>
      <c r="AI71" s="38"/>
      <c r="AJ71" s="38"/>
      <c r="AK71" s="38"/>
      <c r="AL71" s="38"/>
      <c r="AM71" s="38"/>
      <c r="AN71" s="38"/>
      <c r="AO71" s="42"/>
      <c r="AP71" s="41"/>
      <c r="AQ71" s="43"/>
      <c r="AR71" s="40"/>
      <c r="AS71" s="40"/>
      <c r="AT71" s="40"/>
      <c r="AU71" s="40"/>
      <c r="AV71" s="40"/>
      <c r="AW71" s="40"/>
      <c r="AX71" s="40"/>
      <c r="AY71" s="40"/>
      <c r="AZ71" s="46">
        <f t="shared" si="25"/>
        <v>150102</v>
      </c>
      <c r="BA71" s="47" t="str">
        <f t="shared" si="26"/>
        <v>Plastové obaly</v>
      </c>
      <c r="BB71" s="179"/>
      <c r="BC71" s="179"/>
      <c r="BD71" s="179"/>
      <c r="BE71" s="179"/>
      <c r="BF71" s="179"/>
      <c r="BG71" s="179"/>
    </row>
    <row r="72" spans="1:59" ht="75" hidden="1" x14ac:dyDescent="0.25">
      <c r="A72" s="55">
        <v>150106</v>
      </c>
      <c r="B72" s="56"/>
      <c r="C72" s="56"/>
      <c r="D72" s="56"/>
      <c r="E72" s="57" t="s">
        <v>219</v>
      </c>
      <c r="F72" s="57"/>
      <c r="G72" s="57"/>
      <c r="H72" s="57"/>
      <c r="I72" s="57"/>
      <c r="J72" s="57"/>
      <c r="K72" s="52" t="s">
        <v>35</v>
      </c>
      <c r="L72" s="52"/>
      <c r="M72" s="52"/>
      <c r="N72" s="52" t="s">
        <v>12</v>
      </c>
      <c r="O72" s="53"/>
      <c r="P72" s="53"/>
      <c r="Q72" s="52" t="s">
        <v>14</v>
      </c>
      <c r="R72" s="54"/>
      <c r="S72" s="54"/>
      <c r="T72" s="51" t="s">
        <v>220</v>
      </c>
      <c r="U72" s="51"/>
      <c r="V72" s="51"/>
      <c r="W72" s="51"/>
      <c r="X72" s="51"/>
      <c r="Y72" s="51"/>
      <c r="Z72" s="51" t="s">
        <v>222</v>
      </c>
      <c r="AA72" s="51"/>
      <c r="AB72" s="51" t="s">
        <v>221</v>
      </c>
      <c r="AC72" s="51"/>
      <c r="AD72" s="37" t="s">
        <v>59</v>
      </c>
      <c r="AE72" s="37" t="s">
        <v>51</v>
      </c>
      <c r="AF72" s="37" t="s">
        <v>46</v>
      </c>
      <c r="AG72" s="29"/>
      <c r="AH72" s="37" t="s">
        <v>67</v>
      </c>
      <c r="AI72" s="38" t="s">
        <v>57</v>
      </c>
      <c r="AJ72" s="38" t="s">
        <v>160</v>
      </c>
      <c r="AK72" s="38"/>
      <c r="AL72" s="38" t="s">
        <v>84</v>
      </c>
      <c r="AM72" s="38" t="s">
        <v>179</v>
      </c>
      <c r="AN72" s="38" t="s">
        <v>94</v>
      </c>
      <c r="AO72" s="42" t="s">
        <v>161</v>
      </c>
      <c r="AP72" s="41" t="s">
        <v>88</v>
      </c>
      <c r="AQ72" s="43" t="s">
        <v>89</v>
      </c>
      <c r="AR72" s="40"/>
      <c r="AS72" s="40"/>
      <c r="AT72" s="40"/>
      <c r="AU72" s="40"/>
      <c r="AV72" s="40"/>
      <c r="AW72" s="40"/>
      <c r="AX72" s="40"/>
      <c r="AY72" s="40"/>
      <c r="AZ72" s="46">
        <f t="shared" si="25"/>
        <v>150106</v>
      </c>
      <c r="BA72" s="47" t="str">
        <f t="shared" si="26"/>
        <v>Směsné obaly</v>
      </c>
      <c r="BB72" s="179"/>
      <c r="BC72" s="179"/>
      <c r="BD72" s="179"/>
      <c r="BE72" s="179"/>
      <c r="BF72" s="179"/>
      <c r="BG72" s="179"/>
    </row>
    <row r="73" spans="1:59" ht="66.75" hidden="1" customHeight="1" x14ac:dyDescent="0.25">
      <c r="A73" s="58">
        <v>150203</v>
      </c>
      <c r="B73" s="59"/>
      <c r="C73" s="59"/>
      <c r="D73" s="59"/>
      <c r="E73" s="57" t="s">
        <v>235</v>
      </c>
      <c r="F73" s="57"/>
      <c r="G73" s="57"/>
      <c r="H73" s="57"/>
      <c r="I73" s="57"/>
      <c r="J73" s="57"/>
      <c r="K73" s="52" t="s">
        <v>35</v>
      </c>
      <c r="L73" s="52"/>
      <c r="M73" s="52"/>
      <c r="N73" s="52" t="s">
        <v>12</v>
      </c>
      <c r="O73" s="53"/>
      <c r="P73" s="53"/>
      <c r="Q73" s="52" t="s">
        <v>14</v>
      </c>
      <c r="R73" s="54"/>
      <c r="S73" s="54"/>
      <c r="T73" s="51">
        <f>'ZPO výpočet'!T73:Y73</f>
        <v>0</v>
      </c>
      <c r="U73" s="51"/>
      <c r="V73" s="51"/>
      <c r="W73" s="51"/>
      <c r="X73" s="51"/>
      <c r="Y73" s="51"/>
      <c r="Z73" s="51">
        <f>'ZPO výpočet'!Z73:AA73</f>
        <v>0</v>
      </c>
      <c r="AA73" s="51"/>
      <c r="AB73" s="51">
        <f>'ZPO výpočet'!AB73:AC73</f>
        <v>0</v>
      </c>
      <c r="AC73" s="51"/>
      <c r="AD73" s="37">
        <f>'ZPO výpočet'!AD73</f>
        <v>0</v>
      </c>
      <c r="AE73" s="37">
        <f>'ZPO výpočet'!AE73</f>
        <v>0</v>
      </c>
      <c r="AF73" s="37">
        <f>'ZPO výpočet'!AF73</f>
        <v>0</v>
      </c>
      <c r="AG73" s="37">
        <f>'ZPO výpočet'!AG73</f>
        <v>0</v>
      </c>
      <c r="AH73" s="37">
        <f>'ZPO výpočet'!AH73</f>
        <v>0</v>
      </c>
      <c r="AI73" s="37">
        <f>'ZPO výpočet'!AI73</f>
        <v>0</v>
      </c>
      <c r="AJ73" s="37">
        <f>'ZPO výpočet'!AJ73</f>
        <v>0</v>
      </c>
      <c r="AK73" s="37">
        <f>'ZPO výpočet'!AK73</f>
        <v>0</v>
      </c>
      <c r="AL73" s="37">
        <f>'ZPO výpočet'!AL73</f>
        <v>0</v>
      </c>
      <c r="AM73" s="37">
        <f>'ZPO výpočet'!AM73</f>
        <v>0</v>
      </c>
      <c r="AN73" s="37">
        <f>'ZPO výpočet'!AN73</f>
        <v>0</v>
      </c>
      <c r="AO73" s="37">
        <f>'ZPO výpočet'!AO73</f>
        <v>0</v>
      </c>
      <c r="AP73" s="37">
        <f>'ZPO výpočet'!AP73</f>
        <v>0</v>
      </c>
      <c r="AQ73" s="37">
        <f>'ZPO výpočet'!AQ73</f>
        <v>0</v>
      </c>
      <c r="AR73" s="40"/>
      <c r="AS73" s="40"/>
      <c r="AT73" s="40"/>
      <c r="AU73" s="40"/>
      <c r="AV73" s="40"/>
      <c r="AW73" s="40"/>
      <c r="AX73" s="40"/>
      <c r="AY73" s="40"/>
      <c r="AZ73" s="46">
        <f t="shared" si="25"/>
        <v>150203</v>
      </c>
      <c r="BA73" s="47" t="str">
        <f t="shared" si="26"/>
        <v>Absorpční činidla, filtrační materiály, čistící tkaniny a ochranné oděvy neuvedené pod číslem 150202</v>
      </c>
      <c r="BB73" s="179"/>
      <c r="BC73" s="179"/>
      <c r="BD73" s="179"/>
      <c r="BE73" s="179"/>
      <c r="BF73" s="179"/>
      <c r="BG73" s="179"/>
    </row>
    <row r="74" spans="1:59" ht="36.75" hidden="1" customHeight="1" x14ac:dyDescent="0.25">
      <c r="A74" s="58">
        <v>160119</v>
      </c>
      <c r="B74" s="59"/>
      <c r="C74" s="59"/>
      <c r="D74" s="59"/>
      <c r="E74" s="57" t="s">
        <v>226</v>
      </c>
      <c r="F74" s="57"/>
      <c r="G74" s="57"/>
      <c r="H74" s="57"/>
      <c r="I74" s="57"/>
      <c r="J74" s="57"/>
      <c r="K74" s="52" t="s">
        <v>35</v>
      </c>
      <c r="L74" s="52"/>
      <c r="M74" s="52"/>
      <c r="N74" s="52" t="s">
        <v>12</v>
      </c>
      <c r="O74" s="53"/>
      <c r="P74" s="53"/>
      <c r="Q74" s="52" t="s">
        <v>14</v>
      </c>
      <c r="R74" s="54"/>
      <c r="S74" s="54"/>
      <c r="T74" s="51" t="str">
        <f>'ZPO výpočet'!T74:Y74</f>
        <v>Odpad vzniká při rozebírání aut a obdobné techniky</v>
      </c>
      <c r="U74" s="51"/>
      <c r="V74" s="51"/>
      <c r="W74" s="51"/>
      <c r="X74" s="51"/>
      <c r="Y74" s="51"/>
      <c r="Z74" s="51" t="str">
        <f>'ZPO výpočet'!Z74:AA74</f>
        <v>Heterogenní směs různorodého složení, pevné skupenství, zpravidla bez zápachu nebo mírný, barva dle složení odpadu, možnost výskytu zbytků obalovaného materiálu atd.</v>
      </c>
      <c r="AA74" s="51"/>
      <c r="AB74" s="51" t="str">
        <f>'ZPO výpočet'!AB74:AC74</f>
        <v>Plastový materiál zejména z vraků aut a veškerých vozidel - zněčištěné, znehodnocené a druhově nevyužitelné plasty (nerecyklovatelné)</v>
      </c>
      <c r="AC74" s="51"/>
      <c r="AD74" s="37" t="str">
        <f>'ZPO výpočet'!AD74</f>
        <v>pevné</v>
      </c>
      <c r="AE74" s="37" t="str">
        <f>'ZPO výpočet'!AE74</f>
        <v>různorodá</v>
      </c>
      <c r="AF74" s="37" t="str">
        <f>'ZPO výpočet'!AF74</f>
        <v>bez zápachu</v>
      </c>
      <c r="AG74" s="37">
        <f>'ZPO výpočet'!AG74</f>
        <v>0</v>
      </c>
      <c r="AH74" s="37" t="str">
        <f>'ZPO výpočet'!AH74</f>
        <v>Ne</v>
      </c>
      <c r="AI74" s="37" t="str">
        <f>'ZPO výpočet'!AI74</f>
        <v>heterogennní</v>
      </c>
      <c r="AJ74" s="37" t="str">
        <f>'ZPO výpočet'!AJ74</f>
        <v>Sledování teploty, případné zkrápění, překrytí a hutnění</v>
      </c>
      <c r="AK74" s="37">
        <f>'ZPO výpočet'!AK74</f>
        <v>0</v>
      </c>
      <c r="AL74" s="37" t="str">
        <f>'ZPO výpočet'!AL74</f>
        <v>&gt; 6,5</v>
      </c>
      <c r="AM74" s="37" t="str">
        <f>'ZPO výpočet'!AM74</f>
        <v>upřesnění: výhřevnost je proměnlivá dle složení odpadu</v>
      </c>
      <c r="AN74" s="37" t="str">
        <f>'ZPO výpočet'!AN74</f>
        <v>&lt; 10</v>
      </c>
      <c r="AO74" s="37" t="str">
        <f>'ZPO výpočet'!AO74</f>
        <v>Prakticky s ohledem na současný a vědecký pokrok nelze tento odpad materiálově recyklovat</v>
      </c>
      <c r="AP74" s="37" t="str">
        <f>'ZPO výpočet'!AP74</f>
        <v>Úpravou nelze dosáhnout snížení objemu odpadu nebo snížení nebo odstranění nebezpečných vlastností</v>
      </c>
      <c r="AQ74" s="37" t="str">
        <f>'ZPO výpočet'!AQ74</f>
        <v>Z odpadu již byly v místě jeho vzniku vytříděny využitelné či nebezpečné složky</v>
      </c>
      <c r="AR74" s="37">
        <f>'ZPO výpočet'!AR74</f>
        <v>0</v>
      </c>
      <c r="AS74" s="37">
        <f>'ZPO výpočet'!AS74</f>
        <v>0</v>
      </c>
      <c r="AT74" s="37">
        <f>'ZPO výpočet'!AT74</f>
        <v>0</v>
      </c>
      <c r="AU74" s="37">
        <f>'ZPO výpočet'!AU74</f>
        <v>0</v>
      </c>
      <c r="AV74" s="37">
        <f>'ZPO výpočet'!AV74</f>
        <v>0</v>
      </c>
      <c r="AW74" s="37">
        <f>'ZPO výpočet'!AW74</f>
        <v>0</v>
      </c>
      <c r="AX74" s="37">
        <f>'ZPO výpočet'!AX74</f>
        <v>0</v>
      </c>
      <c r="AY74" s="37">
        <f>'ZPO výpočet'!AY74</f>
        <v>0</v>
      </c>
      <c r="AZ74" s="46">
        <f t="shared" si="25"/>
        <v>160119</v>
      </c>
      <c r="BA74" s="47" t="str">
        <f t="shared" si="26"/>
        <v>Plasty (z autovraků)</v>
      </c>
      <c r="BB74" s="179"/>
      <c r="BC74" s="179"/>
      <c r="BD74" s="179"/>
      <c r="BE74" s="179"/>
      <c r="BF74" s="179"/>
      <c r="BG74" s="179"/>
    </row>
    <row r="75" spans="1:59" ht="42.75" hidden="1" customHeight="1" x14ac:dyDescent="0.25">
      <c r="A75" s="58">
        <v>160120</v>
      </c>
      <c r="B75" s="59"/>
      <c r="C75" s="59"/>
      <c r="D75" s="59"/>
      <c r="E75" s="57" t="s">
        <v>227</v>
      </c>
      <c r="F75" s="57"/>
      <c r="G75" s="57"/>
      <c r="H75" s="57"/>
      <c r="I75" s="57"/>
      <c r="J75" s="57"/>
      <c r="K75" s="52" t="s">
        <v>35</v>
      </c>
      <c r="L75" s="52"/>
      <c r="M75" s="52"/>
      <c r="N75" s="52" t="s">
        <v>12</v>
      </c>
      <c r="O75" s="53"/>
      <c r="P75" s="53"/>
      <c r="Q75" s="52" t="s">
        <v>14</v>
      </c>
      <c r="R75" s="54"/>
      <c r="S75" s="54"/>
      <c r="T75" s="51" t="str">
        <f>'ZPO výpočet'!T75:Y75</f>
        <v>Odpad vzniká při rozebírání a demontáži aut a obdobné techniky (autodopravy)</v>
      </c>
      <c r="U75" s="51"/>
      <c r="V75" s="51"/>
      <c r="W75" s="51"/>
      <c r="X75" s="51"/>
      <c r="Y75" s="51"/>
      <c r="Z75" s="51" t="str">
        <f>'ZPO výpočet'!Z75:AA75</f>
        <v>Heterogenní směs takřka jednotného složení, pevné skupenství, zpravidla bez zápachu nebo mírný, barva dle složení odpadu čirá, možnost výskytu zbytků obalovaného materiálu - plasty, guma, lepidla atd.</v>
      </c>
      <c r="AA75" s="51"/>
      <c r="AB75" s="51" t="str">
        <f>'ZPO výpočet'!AB75:AC75</f>
        <v>Sklo z oken zejména z vraků aut a ostatních vozidel - zněčištěné, znehodnocené a druhově nevyužitelné odpady (nerecyklovatelné)</v>
      </c>
      <c r="AC75" s="51"/>
      <c r="AD75" s="37" t="str">
        <f>'ZPO výpočet'!AD75</f>
        <v>pevné</v>
      </c>
      <c r="AE75" s="37" t="str">
        <f>'ZPO výpočet'!AE75</f>
        <v>čirá, špinavá</v>
      </c>
      <c r="AF75" s="37" t="str">
        <f>'ZPO výpočet'!AF75</f>
        <v>bez zápachu</v>
      </c>
      <c r="AG75" s="37">
        <f>'ZPO výpočet'!AG75</f>
        <v>0</v>
      </c>
      <c r="AH75" s="37" t="str">
        <f>'ZPO výpočet'!AH75</f>
        <v>Ne</v>
      </c>
      <c r="AI75" s="37" t="str">
        <f>'ZPO výpočet'!AI75</f>
        <v>heterogennní</v>
      </c>
      <c r="AJ75" s="37" t="str">
        <f>'ZPO výpočet'!AJ75</f>
        <v>Nejsou stanovena, standartně překrytí a hutnění</v>
      </c>
      <c r="AK75" s="37">
        <f>'ZPO výpočet'!AK75</f>
        <v>0</v>
      </c>
      <c r="AL75" s="37" t="str">
        <f>'ZPO výpočet'!AL75</f>
        <v>&lt; 6,5</v>
      </c>
      <c r="AM75" s="37" t="str">
        <f>'ZPO výpočet'!AM75</f>
        <v>upřesnění: předpoklad nízká výhřevnost dle složení odpadu</v>
      </c>
      <c r="AN75" s="37" t="str">
        <f>'ZPO výpočet'!AN75</f>
        <v>&lt; 10</v>
      </c>
      <c r="AO75" s="37" t="str">
        <f>'ZPO výpočet'!AO75</f>
        <v>Prakticky s ohledem na současný a vědecký pokrok nelze tento odpad materiálově recyklovat</v>
      </c>
      <c r="AP75" s="37" t="str">
        <f>'ZPO výpočet'!AP75</f>
        <v>Úpravou nelze dosáhnout snížení objemu odpadu nebo snížení nebo odstranění nebezpečných vlastností</v>
      </c>
      <c r="AQ75" s="37" t="str">
        <f>'ZPO výpočet'!AQ75</f>
        <v>Z odpadu již byly v místě jeho vzniku vytříděny využitelné či nebezpečné složky</v>
      </c>
      <c r="AR75" s="37">
        <f>'ZPO výpočet'!AR75</f>
        <v>0</v>
      </c>
      <c r="AS75" s="37">
        <f>'ZPO výpočet'!AS75</f>
        <v>0</v>
      </c>
      <c r="AT75" s="37">
        <f>'ZPO výpočet'!AT75</f>
        <v>0</v>
      </c>
      <c r="AU75" s="37">
        <f>'ZPO výpočet'!AU75</f>
        <v>0</v>
      </c>
      <c r="AV75" s="37">
        <f>'ZPO výpočet'!AV75</f>
        <v>0</v>
      </c>
      <c r="AW75" s="37">
        <f>'ZPO výpočet'!AW75</f>
        <v>0</v>
      </c>
      <c r="AX75" s="37">
        <f>'ZPO výpočet'!AX75</f>
        <v>0</v>
      </c>
      <c r="AY75" s="37">
        <f>'ZPO výpočet'!AY75</f>
        <v>0</v>
      </c>
      <c r="AZ75" s="46">
        <f t="shared" si="25"/>
        <v>160120</v>
      </c>
      <c r="BA75" s="47" t="str">
        <f t="shared" si="26"/>
        <v>Sklo (autosklo, z autovraků)</v>
      </c>
      <c r="BB75" s="179"/>
      <c r="BC75" s="179"/>
      <c r="BD75" s="179"/>
      <c r="BE75" s="179"/>
      <c r="BF75" s="179"/>
      <c r="BG75" s="179"/>
    </row>
    <row r="76" spans="1:59" ht="42.75" hidden="1" customHeight="1" x14ac:dyDescent="0.25">
      <c r="A76" s="58">
        <v>161104</v>
      </c>
      <c r="B76" s="59"/>
      <c r="C76" s="59"/>
      <c r="D76" s="59"/>
      <c r="E76" s="57" t="s">
        <v>228</v>
      </c>
      <c r="F76" s="57"/>
      <c r="G76" s="57"/>
      <c r="H76" s="57"/>
      <c r="I76" s="57"/>
      <c r="J76" s="57"/>
      <c r="K76" s="52" t="s">
        <v>35</v>
      </c>
      <c r="L76" s="52"/>
      <c r="M76" s="52"/>
      <c r="N76" s="52" t="s">
        <v>12</v>
      </c>
      <c r="O76" s="53"/>
      <c r="P76" s="53"/>
      <c r="Q76" s="52" t="s">
        <v>14</v>
      </c>
      <c r="R76" s="54"/>
      <c r="S76" s="54"/>
      <c r="T76" s="51">
        <f>'ZPO výpočet'!T76:Y76</f>
        <v>0</v>
      </c>
      <c r="U76" s="51"/>
      <c r="V76" s="51"/>
      <c r="W76" s="51"/>
      <c r="X76" s="51"/>
      <c r="Y76" s="51"/>
      <c r="Z76" s="51">
        <f>'ZPO výpočet'!Z76:AA76</f>
        <v>0</v>
      </c>
      <c r="AA76" s="51"/>
      <c r="AB76" s="51">
        <f>'ZPO výpočet'!AB76:AC76</f>
        <v>0</v>
      </c>
      <c r="AC76" s="51"/>
      <c r="AD76" s="37" t="str">
        <f>'ZPO výpočet'!AD76</f>
        <v>pevné</v>
      </c>
      <c r="AE76" s="37" t="str">
        <f>'ZPO výpočet'!AE76</f>
        <v>černá</v>
      </c>
      <c r="AF76" s="37" t="str">
        <f>'ZPO výpočet'!AF76</f>
        <v>bez zápachu</v>
      </c>
      <c r="AG76" s="37">
        <f>'ZPO výpočet'!AG76</f>
        <v>0</v>
      </c>
      <c r="AH76" s="37" t="str">
        <f>'ZPO výpočet'!AH76</f>
        <v>Ano</v>
      </c>
      <c r="AI76" s="37" t="str">
        <f>'ZPO výpočet'!AI76</f>
        <v>heterogennní</v>
      </c>
      <c r="AJ76" s="37" t="str">
        <f>'ZPO výpočet'!AJ76</f>
        <v>Bude použito na překrytí skládky, odpady TZS mohou být přijímány do max. 25% celkové hmotnosti odpadů uložených na skládku v poplatkovém období</v>
      </c>
      <c r="AK76" s="37">
        <f>'ZPO výpočet'!AK76</f>
        <v>0</v>
      </c>
      <c r="AL76" s="37" t="str">
        <f>'ZPO výpočet'!AL76</f>
        <v>&lt; 6,5</v>
      </c>
      <c r="AM76" s="37" t="str">
        <f>'ZPO výpočet'!AM76</f>
        <v>upřesnění: předpoklad nízká výhřevnost dle složení odpadu</v>
      </c>
      <c r="AN76" s="37" t="str">
        <f>'ZPO výpočet'!AN76</f>
        <v>&lt; 10</v>
      </c>
      <c r="AO76" s="37" t="str">
        <f>'ZPO výpočet'!AO76</f>
        <v>Prakticky s ohledem na současný a vědecký pokrok nelze tento odpad materiálově recyklovat</v>
      </c>
      <c r="AP76" s="37" t="str">
        <f>'ZPO výpočet'!AP76</f>
        <v>Technicky neproveditelné</v>
      </c>
      <c r="AQ76" s="37">
        <f>'ZPO výpočet'!AQ76</f>
        <v>0</v>
      </c>
      <c r="AR76" s="37">
        <f>'ZPO výpočet'!AR76</f>
        <v>0</v>
      </c>
      <c r="AS76" s="37">
        <f>'ZPO výpočet'!AS76</f>
        <v>0</v>
      </c>
      <c r="AT76" s="37">
        <f>'ZPO výpočet'!AT76</f>
        <v>0</v>
      </c>
      <c r="AU76" s="37">
        <f>'ZPO výpočet'!AU76</f>
        <v>0</v>
      </c>
      <c r="AV76" s="37">
        <f>'ZPO výpočet'!AV76</f>
        <v>0</v>
      </c>
      <c r="AW76" s="37">
        <f>'ZPO výpočet'!AW76</f>
        <v>0</v>
      </c>
      <c r="AX76" s="37">
        <f>'ZPO výpočet'!AX76</f>
        <v>0</v>
      </c>
      <c r="AY76" s="37">
        <f>'ZPO výpočet'!AY76</f>
        <v>0</v>
      </c>
      <c r="AZ76" s="46">
        <f t="shared" si="25"/>
        <v>161104</v>
      </c>
      <c r="BA76" s="47" t="str">
        <f t="shared" si="26"/>
        <v>Jiné vyzdívky a žáruvzdorné materiály z metalurgických procesů neuvedené pod číslem 161103</v>
      </c>
      <c r="BB76" s="179"/>
      <c r="BC76" s="179"/>
      <c r="BD76" s="179"/>
      <c r="BE76" s="179"/>
      <c r="BF76" s="179"/>
      <c r="BG76" s="179"/>
    </row>
    <row r="77" spans="1:59" ht="36" hidden="1" customHeight="1" x14ac:dyDescent="0.25">
      <c r="A77" s="58">
        <f>'ZPO výpočet'!A77:D77</f>
        <v>170101</v>
      </c>
      <c r="B77" s="59"/>
      <c r="C77" s="59"/>
      <c r="D77" s="59"/>
      <c r="E77" s="57" t="str">
        <f>'ZPO výpočet'!E77:J77</f>
        <v>Beton - vhodné pro TZS</v>
      </c>
      <c r="F77" s="57"/>
      <c r="G77" s="57"/>
      <c r="H77" s="57"/>
      <c r="I77" s="57"/>
      <c r="J77" s="57"/>
      <c r="K77" s="52" t="str">
        <f>'ZPO výpočet'!K77:M77</f>
        <v>O</v>
      </c>
      <c r="L77" s="52"/>
      <c r="M77" s="52"/>
      <c r="N77" s="52" t="str">
        <f>'ZPO výpočet'!N77:P77</f>
        <v>NE</v>
      </c>
      <c r="O77" s="53"/>
      <c r="P77" s="53"/>
      <c r="Q77" s="52" t="str">
        <f>'ZPO výpočet'!Q77:S77</f>
        <v>Nejsou</v>
      </c>
      <c r="R77" s="54"/>
      <c r="S77" s="54"/>
      <c r="T77" s="51" t="str">
        <f>'ZPO výpočet'!T77:Y77</f>
        <v>Odpad vzniká při demolicích staveb RD, BD, komunikací atd, případně jako zbytková část při stavební činnosti</v>
      </c>
      <c r="U77" s="51"/>
      <c r="V77" s="51"/>
      <c r="W77" s="51"/>
      <c r="X77" s="51"/>
      <c r="Y77" s="51"/>
      <c r="Z77" s="51" t="str">
        <f>'ZPO výpočet'!Z77:AA77</f>
        <v>Jedná se o menší kusy betonu zbavené původní výztuže</v>
      </c>
      <c r="AA77" s="51"/>
      <c r="AB77" s="51" t="str">
        <f>'ZPO výpočet'!AB77:AC77</f>
        <v>Heterogenní odpad, který vzniká při stavebních a demoličních pracích. Jedná se převážně o malé části (do 25cm) betonů, cementových potěrů, omítek vzniklých při demoličních a stavebních pracích. Z odpadu byly vytříděny nebezpečné složky a složky využitelné k recyklaci, odpad tedy již neobsahuje nebezpečné a využitelné složby. Odpad může být znečištěn nevyužitelnými příměsemi malých a velmi malých rozměrů jako cihly, obklady, dlažby, plasty (vč. PVC), sklo, dřevo, kovy apod. takovým způsobem, že je nemožná jeho další úprava za účelem snížení objemu a/nebo úprava k využití. Vzhledem k většinovému zastoupení betonových směsí v odpadu zařadil původce odpad  pod katalog.č. 170101. Odpad pochází ze stavební činnosti. Svým charakterem se až na výjimky jedná o odpad vhodný pro technické zabezpečení skládky. Původce (popř. předávající osoba / dodavatel) na základě znalosti vstupních surovin, technologie vzniku, úpravy a dalších informací o odpadu, předpokládá u odpadu splnění vyluhovatelnosti i všech dalších relevantních ukazatelů pro přijetí, stanovených vyhláškou č. 273/2021 Sb., o podrobnostech nakládání s odpady, v platném znění, pro odpovídající skupinu skládky, na kterou může být odpad vzhledem ke svým vlastnostem, vyluhovatelnosti a složení dle tohoto základního popisu uložen. Vzhledem ke složení odpadu převážně z materiálů na cementové bázi a vzniku odpadu při běžné stavební činnosti (práce v nekontaminovaném prostředí) je zřejmé, že odpad neobsahuje ani neuvolňuje nadlimitní množství sledovaných těžkých kovů, solí ani jiných složek (viz příloha č. 10 k vyhlášce č. 273/2021 Sb.), jež by mohly způsobit překročení povolených limitů sledovaných ukazatelů vyluhovatelnosti pro danou skupinu skládky . Odpad vzhledem ke svým vlastnostem, složení a s přihlédnutím k místním technickým a ekonomickýcm podmínkám nelze využít či jinak odstranit v souladu s hierarchií odpadového hospodářství. Materiálová recyklace odpadu není možná ani účelná z důvodu přítomnosti nežádoucích příměsí a složek.</v>
      </c>
      <c r="AC77" s="51"/>
      <c r="AD77" s="37" t="str">
        <f>'ZPO výpočet'!AD77</f>
        <v>pevné</v>
      </c>
      <c r="AE77" s="37" t="str">
        <f>'ZPO výpočet'!AE77</f>
        <v>šedá</v>
      </c>
      <c r="AF77" s="37" t="str">
        <f>'ZPO výpočet'!AF77</f>
        <v>bez zápachu</v>
      </c>
      <c r="AG77" s="37">
        <f>'ZPO výpočet'!AG77</f>
        <v>0</v>
      </c>
      <c r="AH77" s="37" t="str">
        <f>'ZPO výpočet'!AH77</f>
        <v>Ne</v>
      </c>
      <c r="AI77" s="37" t="str">
        <f>'ZPO výpočet'!AI77</f>
        <v>heterogennní</v>
      </c>
      <c r="AJ77" s="37" t="str">
        <f>'ZPO výpočet'!AJ77</f>
        <v>Bude použito na překrytí skládky, odpady TZS mohou být přijímány do max. 25% celkové hmotnosti odpadů uložených na skládku v poplatkovém období</v>
      </c>
      <c r="AK77" s="37">
        <f>'ZPO výpočet'!AK77</f>
        <v>0</v>
      </c>
      <c r="AL77" s="37" t="str">
        <f>'ZPO výpočet'!AL77</f>
        <v>&lt; 6,5</v>
      </c>
      <c r="AM77" s="37" t="str">
        <f>'ZPO výpočet'!AM77</f>
        <v>upřesnění: pouze stavební materiál, předpoklad nízká</v>
      </c>
      <c r="AN77" s="37" t="str">
        <f>'ZPO výpočet'!AN77</f>
        <v>&lt; 10</v>
      </c>
      <c r="AO77" s="37" t="str">
        <f>'ZPO výpočet'!AO77</f>
        <v>Z odpadu již byly v místě jeho vzniku vytříděny využitelné či nebezpečné složky</v>
      </c>
      <c r="AP77" s="37">
        <f>'ZPO výpočet'!AP77</f>
        <v>0</v>
      </c>
      <c r="AQ77" s="37">
        <f>'ZPO výpočet'!AQ77</f>
        <v>0</v>
      </c>
      <c r="AR77" s="37">
        <f>'ZPO výpočet'!AR77</f>
        <v>0</v>
      </c>
      <c r="AS77" s="37">
        <f>'ZPO výpočet'!AS77</f>
        <v>0</v>
      </c>
      <c r="AT77" s="37">
        <f>'ZPO výpočet'!AT77</f>
        <v>0</v>
      </c>
      <c r="AU77" s="37">
        <f>'ZPO výpočet'!AU77</f>
        <v>0</v>
      </c>
      <c r="AV77" s="37">
        <f>'ZPO výpočet'!AV77</f>
        <v>0</v>
      </c>
      <c r="AW77" s="37">
        <f>'ZPO výpočet'!AW77</f>
        <v>0</v>
      </c>
      <c r="AX77" s="37">
        <f>'ZPO výpočet'!AX77</f>
        <v>0</v>
      </c>
      <c r="AY77" s="37">
        <f>'ZPO výpočet'!AY77</f>
        <v>0</v>
      </c>
      <c r="AZ77" s="46">
        <f t="shared" si="25"/>
        <v>170101</v>
      </c>
      <c r="BA77" s="47" t="str">
        <f t="shared" si="26"/>
        <v>Beton - vhodné pro TZS</v>
      </c>
      <c r="BB77" s="179"/>
      <c r="BC77" s="179"/>
      <c r="BD77" s="179"/>
      <c r="BE77" s="179"/>
      <c r="BF77" s="179"/>
      <c r="BG77" s="179"/>
    </row>
    <row r="78" spans="1:59" ht="45" hidden="1" customHeight="1" x14ac:dyDescent="0.25">
      <c r="A78" s="58">
        <f>'ZPO výpočet'!A78:D78</f>
        <v>170101</v>
      </c>
      <c r="B78" s="59"/>
      <c r="C78" s="59"/>
      <c r="D78" s="59"/>
      <c r="E78" s="57" t="str">
        <f>'ZPO výpočet'!E78:J78</f>
        <v>Beton - nevhodné pro TZS</v>
      </c>
      <c r="F78" s="57"/>
      <c r="G78" s="57"/>
      <c r="H78" s="57"/>
      <c r="I78" s="57"/>
      <c r="J78" s="57"/>
      <c r="K78" s="52" t="str">
        <f>'ZPO výpočet'!K78:M78</f>
        <v>O</v>
      </c>
      <c r="L78" s="52"/>
      <c r="M78" s="52"/>
      <c r="N78" s="52" t="str">
        <f>'ZPO výpočet'!N78:P78</f>
        <v>NE</v>
      </c>
      <c r="O78" s="53"/>
      <c r="P78" s="53"/>
      <c r="Q78" s="52" t="str">
        <f>'ZPO výpočet'!Q78:S78</f>
        <v>Nejsou</v>
      </c>
      <c r="R78" s="54"/>
      <c r="S78" s="54"/>
      <c r="T78" s="51" t="str">
        <f>'ZPO výpočet'!T78:Y78</f>
        <v>Odpad vzniká při demolicích staveb RD, BD, komunikací atd, případně jako zbytková část při stavební činnosti</v>
      </c>
      <c r="U78" s="51"/>
      <c r="V78" s="51"/>
      <c r="W78" s="51"/>
      <c r="X78" s="51"/>
      <c r="Y78" s="51"/>
      <c r="Z78" s="51" t="str">
        <f>'ZPO výpočet'!Z78:AA78</f>
        <v>Jedná se o větší kusy betonů z demolice staveb, nevhodné k zapracování jako TZS</v>
      </c>
      <c r="AA78" s="51"/>
      <c r="AB78" s="51" t="str">
        <f>'ZPO výpočet'!AB78:AC78</f>
        <v>Heterogenní odpad, který vzniká při stavebních a demoličních pracích. Jedná se převážně o velké části (nad 25cm) betonů, zbytků panelů vzniklých při demoličních a stavebních pracích. Z odpadu byly vytříděny nebezpečné složky a složky využitelné k recyklaci, odpad tedy již neobsahuje nebezpečné a využitelné složby. Odpad může být znečištěn nevyužitelnými příměsemi malých a velmi malých rozměrů jako cihly, obklady, dlažby, plasty (vč. PVC), sklo, dřevo, kovy apod. takovým způsobem, že je nemožná jeho další úprava za účelem snížení objemu a/nebo úprava k využití. Vzhledem k většinovému zastoupení betonových směsí v odpadu zařadil původce odpad  pod katalog.č. 170101. Odpad pochází ze stavební činnosti. Svým charakterem se jedná o odpad, který není vzhledem ke svému charakteru (velikosti) vhodný pro technické zabezpečení skládky. Původce (popř. předávající osoba / dodavatel) na základě znalosti vstupních surovin, technologie vzniku, úpravy a dalších informací o odpadu, předpokládá u odpadu splnění vyluhovatelnosti i všech dalších relevantních ukazatelů pro přijetí, stanovených vyhláškou č. 273/2021 Sb., o podrobnostech nakládání s odpady, v platném znění, pro odpovídající skupinu skládky, na kterou může být odpad vzhledem ke svým vlastnostem, vyluhovatelnosti a složení dle tohoto základního popisu uložen. Vzhledem ke složení odpadu převážně z materiálů na cementové bázi a vzniku odpadu při běžné stavební činnosti (práce v nekontaminovaném prostředí) je zřejmé, že odpad neobsahuje ani neuvolňuje nadlimitní množství sledovaných těžkých kovů, solí ani jiných složek (viz příloha č. 10 k vyhlášce č. 273/2021 Sb.), jež by mohly způsobit překročení povolených limitů sledovaných ukazatelů vyluhovatelnosti pro danou skupinu skládky . Odpad vzhledem ke svým vlastnostem, složení a s přihlédnutím k místním technickým a ekonomickýcm podmínkám nelze využít či jinak odstranit v souladu s hierarchií odpadového hospodářství. Materiálová recyklace odpadu není možná ani účelná z důvodu přítomnosti nežádoucích příměsí a složek.</v>
      </c>
      <c r="AC78" s="51"/>
      <c r="AD78" s="37" t="str">
        <f>'ZPO výpočet'!AD78</f>
        <v>pevné</v>
      </c>
      <c r="AE78" s="37" t="str">
        <f>'ZPO výpočet'!AE78</f>
        <v>šedá</v>
      </c>
      <c r="AF78" s="37" t="str">
        <f>'ZPO výpočet'!AF78</f>
        <v>bez zápachu</v>
      </c>
      <c r="AG78" s="37">
        <f>'ZPO výpočet'!AG78</f>
        <v>0</v>
      </c>
      <c r="AH78" s="37" t="str">
        <f>'ZPO výpočet'!AH78</f>
        <v>Ne</v>
      </c>
      <c r="AI78" s="37" t="str">
        <f>'ZPO výpočet'!AI78</f>
        <v>heterogennní</v>
      </c>
      <c r="AJ78" s="37" t="str">
        <f>'ZPO výpočet'!AJ78</f>
        <v xml:space="preserve">Nevhodné jako TZS pro překrytí, pro přijetí na skládku není potřeba provádět žádná zvláštní opatření, kromě hutnění. Pro odpad neplatí omezení smíchání s ostatními vybranými odpady. </v>
      </c>
      <c r="AK78" s="37">
        <f>'ZPO výpočet'!AK78</f>
        <v>0</v>
      </c>
      <c r="AL78" s="37" t="str">
        <f>'ZPO výpočet'!AL78</f>
        <v>&lt; 6,5</v>
      </c>
      <c r="AM78" s="37" t="str">
        <f>'ZPO výpočet'!AM78</f>
        <v>upřesnění: pouze stavební materiál, předpoklad nízká</v>
      </c>
      <c r="AN78" s="37" t="str">
        <f>'ZPO výpočet'!AN78</f>
        <v>&lt; 10</v>
      </c>
      <c r="AO78" s="37" t="str">
        <f>'ZPO výpočet'!AO78</f>
        <v>Z odpadu již byly v místě jeho vzniku vytříděny využitelné či nebezpečné složky</v>
      </c>
      <c r="AP78" s="37">
        <f>'ZPO výpočet'!AP78</f>
        <v>0</v>
      </c>
      <c r="AQ78" s="37">
        <f>'ZPO výpočet'!AQ78</f>
        <v>0</v>
      </c>
      <c r="AR78" s="37">
        <f>'ZPO výpočet'!AR78</f>
        <v>0</v>
      </c>
      <c r="AS78" s="37">
        <f>'ZPO výpočet'!AS78</f>
        <v>0</v>
      </c>
      <c r="AT78" s="37">
        <f>'ZPO výpočet'!AT78</f>
        <v>0</v>
      </c>
      <c r="AU78" s="37">
        <f>'ZPO výpočet'!AU78</f>
        <v>0</v>
      </c>
      <c r="AV78" s="37">
        <f>'ZPO výpočet'!AV78</f>
        <v>0</v>
      </c>
      <c r="AW78" s="37">
        <f>'ZPO výpočet'!AW78</f>
        <v>0</v>
      </c>
      <c r="AX78" s="37">
        <f>'ZPO výpočet'!AX78</f>
        <v>0</v>
      </c>
      <c r="AY78" s="37">
        <f>'ZPO výpočet'!AY78</f>
        <v>0</v>
      </c>
      <c r="AZ78" s="46">
        <f t="shared" si="25"/>
        <v>170101</v>
      </c>
      <c r="BA78" s="47" t="str">
        <f t="shared" si="26"/>
        <v>Beton - nevhodné pro TZS</v>
      </c>
      <c r="BB78" s="179"/>
      <c r="BC78" s="179"/>
      <c r="BD78" s="179"/>
      <c r="BE78" s="179"/>
      <c r="BF78" s="179"/>
      <c r="BG78" s="179"/>
    </row>
    <row r="79" spans="1:59" ht="49.5" hidden="1" customHeight="1" x14ac:dyDescent="0.25">
      <c r="A79" s="58">
        <f>'ZPO výpočet'!A79:D79</f>
        <v>170102</v>
      </c>
      <c r="B79" s="59"/>
      <c r="C79" s="59"/>
      <c r="D79" s="59"/>
      <c r="E79" s="57" t="str">
        <f>'ZPO výpočet'!E79:J79</f>
        <v>Cihly</v>
      </c>
      <c r="F79" s="57"/>
      <c r="G79" s="57"/>
      <c r="H79" s="57"/>
      <c r="I79" s="57"/>
      <c r="J79" s="57"/>
      <c r="K79" s="52" t="str">
        <f>'ZPO výpočet'!K79:M79</f>
        <v>O</v>
      </c>
      <c r="L79" s="52"/>
      <c r="M79" s="52"/>
      <c r="N79" s="52" t="str">
        <f>'ZPO výpočet'!N79:P79</f>
        <v>NE</v>
      </c>
      <c r="O79" s="53"/>
      <c r="P79" s="53"/>
      <c r="Q79" s="52" t="str">
        <f>'ZPO výpočet'!Q79:S79</f>
        <v>Nejsou</v>
      </c>
      <c r="R79" s="54"/>
      <c r="S79" s="54"/>
      <c r="T79" s="51" t="str">
        <f>'ZPO výpočet'!T79:Y79</f>
        <v>Odpad vzniká při demolicích staveb RD, BD, komunikací atd, případně jako zbytková část při stavební činnosti</v>
      </c>
      <c r="U79" s="51"/>
      <c r="V79" s="51"/>
      <c r="W79" s="51"/>
      <c r="X79" s="51"/>
      <c r="Y79" s="51"/>
      <c r="Z79" s="51" t="str">
        <f>'ZPO výpočet'!Z79:AA79</f>
        <v>Odpad, který je využíván jako TZS pro úpavu a údržbu zpevněných cest v tělese skládky</v>
      </c>
      <c r="AA79" s="51"/>
      <c r="AB79" s="51" t="str">
        <f>'ZPO výpočet'!AB79:AC79</f>
        <v>Heterogenní odpad, který vzniká při stavebních a demoličních pracích. Jedná se převážně o malé části (do 30cm) cihel, cementových potěrů, omítek vzniklých při demoličních a stavebních pracích. Z odpadu byly vytříděny nebezpečné složky a složky využitelné k recyklaci, odpad tedy již neobsahuje nebezpečné a využitelné složby. Odpad může být znečištěn nevyužitelnými příměsemi malých a velmi malých rozměrů jako cihly, obklady, dlažby, plasty (vč. PVC), sklo, dřevo, kovy apod. takovým způsobem, že je nemožná jeho další úprava za účelem snížení objemu a/nebo úprava k využití. Vzhledem k většinovému zastoupení cihelné směsi v odpadu zařadil původce odpad  pod katalog.č. 170102. Odpad pochází ze stavební činnosti. Svým charakterem se až na výjimky jedná o odpad vhodný pro technické zabezpečení skládky. Původce (popř. předávající osoba / dodavatel) na základě znalosti vstupních surovin, technologie vzniku, úpravy a dalších informací o odpadu, předpokládá u odpadu splnění vyluhovatelnosti i všech dalších relevantních ukazatelů pro přijetí, stanovených vyhláškou č. 273/2021 Sb., o podrobnostech nakládání s odpady, v platném znění, pro odpovídající skupinu skládky, na kterou může být odpad vzhledem ke svým vlastnostem, vyluhovatelnosti a složení dle tohoto základního popisu uložen. Vzhledem ke složení odpadu převážně z materiálů na cementové bázi a vzniku odpadu při běžné stavební činnosti (práce v nekontaminovaném prostředí) je zřejmé, že odpad neobsahuje ani neuvolňuje nadlimitní množství sledovaných těžkých kovů, solí ani jiných složek (viz příloha č. 10 k vyhlášce č. 273/2021 Sb.), jež by mohly způsobit překročení povolených limitů sledovaných ukazatelů vyluhovatelnosti pro danou skupinu skládky . Odpad vzhledem ke svým vlastnostem, složení a s přihlédnutím k místním technickým a ekonomickýcm podmínkám nelze využít či jinak odstranit v souladu s hierarchií odpadového hospodářství. Materiálová recyklace odpadu není možná ani účelná z důvodu přítomnosti nežádoucích příměsí a složek.</v>
      </c>
      <c r="AC79" s="51"/>
      <c r="AD79" s="37" t="str">
        <f>'ZPO výpočet'!AD79</f>
        <v>pevné</v>
      </c>
      <c r="AE79" s="37" t="str">
        <f>'ZPO výpočet'!AE79</f>
        <v>různorodá</v>
      </c>
      <c r="AF79" s="37" t="str">
        <f>'ZPO výpočet'!AF79</f>
        <v>bez zápachu</v>
      </c>
      <c r="AG79" s="37">
        <f>'ZPO výpočet'!AG79</f>
        <v>0</v>
      </c>
      <c r="AH79" s="37" t="str">
        <f>'ZPO výpočet'!AH79</f>
        <v>Ne</v>
      </c>
      <c r="AI79" s="37" t="str">
        <f>'ZPO výpočet'!AI79</f>
        <v>heterogennní</v>
      </c>
      <c r="AJ79" s="37" t="str">
        <f>'ZPO výpočet'!AJ79</f>
        <v>Bude použito na překrytí skládky, odpady TZS mohou být přijímány do max. 25% celkové hmotnosti odpadů uložených na skládku v poplatkovém období</v>
      </c>
      <c r="AK79" s="37">
        <f>'ZPO výpočet'!AK79</f>
        <v>0</v>
      </c>
      <c r="AL79" s="37" t="str">
        <f>'ZPO výpočet'!AL79</f>
        <v>&lt; 6,5</v>
      </c>
      <c r="AM79" s="37" t="str">
        <f>'ZPO výpočet'!AM79</f>
        <v>upřesnění: pouze stavební materiál, předpoklad nízká</v>
      </c>
      <c r="AN79" s="37" t="str">
        <f>'ZPO výpočet'!AN79</f>
        <v>&lt; 10</v>
      </c>
      <c r="AO79" s="37" t="str">
        <f>'ZPO výpočet'!AO79</f>
        <v>Z odpadu již byly v místě jeho vzniku vytříděny využitelné či nebezpečné složky</v>
      </c>
      <c r="AP79" s="37">
        <f>'ZPO výpočet'!AP79</f>
        <v>0</v>
      </c>
      <c r="AQ79" s="37">
        <f>'ZPO výpočet'!AQ79</f>
        <v>0</v>
      </c>
      <c r="AR79" s="37">
        <f>'ZPO výpočet'!AR79</f>
        <v>0</v>
      </c>
      <c r="AS79" s="37">
        <f>'ZPO výpočet'!AS79</f>
        <v>0</v>
      </c>
      <c r="AT79" s="37">
        <f>'ZPO výpočet'!AT79</f>
        <v>0</v>
      </c>
      <c r="AU79" s="37">
        <f>'ZPO výpočet'!AU79</f>
        <v>0</v>
      </c>
      <c r="AV79" s="37">
        <f>'ZPO výpočet'!AV79</f>
        <v>0</v>
      </c>
      <c r="AW79" s="37">
        <f>'ZPO výpočet'!AW79</f>
        <v>0</v>
      </c>
      <c r="AX79" s="37">
        <f>'ZPO výpočet'!AX79</f>
        <v>0</v>
      </c>
      <c r="AY79" s="37">
        <f>'ZPO výpočet'!AY79</f>
        <v>0</v>
      </c>
      <c r="AZ79" s="46">
        <f t="shared" si="25"/>
        <v>170102</v>
      </c>
      <c r="BA79" s="47" t="str">
        <f t="shared" si="26"/>
        <v>Cihly</v>
      </c>
      <c r="BB79" s="179"/>
      <c r="BC79" s="179"/>
      <c r="BD79" s="179"/>
      <c r="BE79" s="179"/>
      <c r="BF79" s="179"/>
      <c r="BG79" s="179"/>
    </row>
    <row r="80" spans="1:59" ht="50.25" hidden="1" customHeight="1" x14ac:dyDescent="0.25">
      <c r="A80" s="58">
        <f>'ZPO výpočet'!A80:D80</f>
        <v>170103</v>
      </c>
      <c r="B80" s="59"/>
      <c r="C80" s="59"/>
      <c r="D80" s="59"/>
      <c r="E80" s="57" t="str">
        <f>'ZPO výpočet'!E80:J80</f>
        <v>Tašky a keramické výrobky</v>
      </c>
      <c r="F80" s="57"/>
      <c r="G80" s="57"/>
      <c r="H80" s="57"/>
      <c r="I80" s="57"/>
      <c r="J80" s="57"/>
      <c r="K80" s="52" t="str">
        <f>'ZPO výpočet'!K80:M80</f>
        <v>O</v>
      </c>
      <c r="L80" s="52"/>
      <c r="M80" s="52"/>
      <c r="N80" s="52" t="str">
        <f>'ZPO výpočet'!N80:P80</f>
        <v>NE</v>
      </c>
      <c r="O80" s="53"/>
      <c r="P80" s="53"/>
      <c r="Q80" s="52" t="str">
        <f>'ZPO výpočet'!Q80:S80</f>
        <v>Nejsou</v>
      </c>
      <c r="R80" s="54"/>
      <c r="S80" s="54"/>
      <c r="T80" s="51" t="str">
        <f>'ZPO výpočet'!T80:Y80</f>
        <v>Odpad vzniká při demolicích staveb RD, BD, zejména při opravách střech, případně jako zbytková část při stavební činnosti</v>
      </c>
      <c r="U80" s="51"/>
      <c r="V80" s="51"/>
      <c r="W80" s="51"/>
      <c r="X80" s="51"/>
      <c r="Y80" s="51"/>
      <c r="Z80" s="51" t="str">
        <f>'ZPO výpočet'!Z80:AA80</f>
        <v>Odpad, který je využíván jako TZS pro úpavu a údržbu zpevněných cest v tělese skládky</v>
      </c>
      <c r="AA80" s="51"/>
      <c r="AB80" s="51" t="str">
        <f>'ZPO výpočet'!AB80:AC80</f>
        <v>Heterogenní odpad, který vzniká při stavebních a demoličních pracích. Jedná se převážně o keramické nebo betonové tašky (odpad malých rozměrů do 30cm) vzniklých při demoličních a stavebních pracích. Z odpadu byly vytříděny nebezpečné složky a složky využitelné k recyklaci, odpad tedy již neobsahuje nebezpečné a využitelné složby. Odpad může být znečištěn nevyužitelnými příměsemi malých a velmi malých rozměrů jako cihly, obklady, dlažby, plasty (vč. PVC), sklo, dřevo, kovy apod. takovým způsobem, že je nemožná jeho další úprava za účelem snížení objemu a/nebo úprava k využití. Vzhledem k většinovému zastoupení keramické, betonové a cihelné směsi v odpadu zařadil původce odpad  pod katalog.č. 170103. Odpad pochází ze stavební činnosti. Svým charakterem se až na výjimky jedná o odpad vhodný pro technické zabezpečení skládky. Původce (popř. předávající osoba / dodavatel) na základě znalosti vstupních surovin, technologie vzniku, úpravy a dalších informací o odpadu, předpokládá u odpadu splnění vyluhovatelnosti i všech dalších relevantních ukazatelů pro přijetí, stanovených vyhláškou č. 273/2021 Sb., o podrobnostech nakládání s odpady, v platném znění, pro odpovídající skupinu skládky, na kterou může být odpad vzhledem ke svým vlastnostem, vyluhovatelnosti a složení dle tohoto základního popisu uložen. Vzhledem ke složení odpadu převážně z materiálů na cementové bázi a vzniku odpadu při běžné stavební činnosti (práce v nekontaminovaném prostředí) je zřejmé, že odpad neobsahuje ani neuvolňuje nadlimitní množství sledovaných těžkých kovů, solí ani jiných složek (viz příloha č. 10 k vyhlášce č. 273/2021 Sb.), jež by mohly způsobit překročení povolených limitů sledovaných ukazatelů vyluhovatelnosti pro danou skupinu skládky . Odpad vzhledem ke svým vlastnostem, složení a s přihlédnutím k místním technickým a ekonomickýcm podmínkám nelze využít či jinak odstranit v souladu s hierarchií odpadového hospodářství. Materiálová recyklace odpadu není možná ani účelná z důvodu přítomnosti nežádoucích příměsí a složek.</v>
      </c>
      <c r="AC80" s="51"/>
      <c r="AD80" s="37" t="str">
        <f>'ZPO výpočet'!AD80</f>
        <v>pevné</v>
      </c>
      <c r="AE80" s="37" t="str">
        <f>'ZPO výpočet'!AE80</f>
        <v>hnědá</v>
      </c>
      <c r="AF80" s="37" t="str">
        <f>'ZPO výpočet'!AF80</f>
        <v>bez zápachu</v>
      </c>
      <c r="AG80" s="37">
        <f>'ZPO výpočet'!AG80</f>
        <v>0</v>
      </c>
      <c r="AH80" s="37" t="str">
        <f>'ZPO výpočet'!AH80</f>
        <v>Ne</v>
      </c>
      <c r="AI80" s="37" t="str">
        <f>'ZPO výpočet'!AI80</f>
        <v>heterogennní</v>
      </c>
      <c r="AJ80" s="37" t="str">
        <f>'ZPO výpočet'!AJ80</f>
        <v>Bude použito na překrytí skládky, odpady TZS mohou být přijímány do max. 25% celkové hmotnosti odpadů uložených na skládku v poplatkovém období</v>
      </c>
      <c r="AK80" s="37">
        <f>'ZPO výpočet'!AK80</f>
        <v>0</v>
      </c>
      <c r="AL80" s="37" t="str">
        <f>'ZPO výpočet'!AL80</f>
        <v>&lt; 6,5</v>
      </c>
      <c r="AM80" s="37" t="str">
        <f>'ZPO výpočet'!AM80</f>
        <v>upřesnění: pouze stavební materiál, předpoklad nízká</v>
      </c>
      <c r="AN80" s="37" t="str">
        <f>'ZPO výpočet'!AN80</f>
        <v>&lt; 10</v>
      </c>
      <c r="AO80" s="37" t="str">
        <f>'ZPO výpočet'!AO80</f>
        <v>Z odpadu již byly v místě jeho vzniku vytříděny využitelné či nebezpečné složky</v>
      </c>
      <c r="AP80" s="37">
        <f>'ZPO výpočet'!AP80</f>
        <v>0</v>
      </c>
      <c r="AQ80" s="37">
        <f>'ZPO výpočet'!AQ80</f>
        <v>0</v>
      </c>
      <c r="AR80" s="37">
        <f>'ZPO výpočet'!AR80</f>
        <v>0</v>
      </c>
      <c r="AS80" s="37">
        <f>'ZPO výpočet'!AS80</f>
        <v>0</v>
      </c>
      <c r="AT80" s="37">
        <f>'ZPO výpočet'!AT80</f>
        <v>0</v>
      </c>
      <c r="AU80" s="37">
        <f>'ZPO výpočet'!AU80</f>
        <v>0</v>
      </c>
      <c r="AV80" s="37">
        <f>'ZPO výpočet'!AV80</f>
        <v>0</v>
      </c>
      <c r="AW80" s="37">
        <f>'ZPO výpočet'!AW80</f>
        <v>0</v>
      </c>
      <c r="AX80" s="37">
        <f>'ZPO výpočet'!AX80</f>
        <v>0</v>
      </c>
      <c r="AY80" s="37">
        <f>'ZPO výpočet'!AY80</f>
        <v>0</v>
      </c>
      <c r="AZ80" s="46">
        <f t="shared" si="25"/>
        <v>170103</v>
      </c>
      <c r="BA80" s="47" t="str">
        <f t="shared" si="26"/>
        <v>Tašky a keramické výrobky</v>
      </c>
      <c r="BB80" s="179"/>
      <c r="BC80" s="179"/>
      <c r="BD80" s="179"/>
      <c r="BE80" s="179"/>
      <c r="BF80" s="179"/>
      <c r="BG80" s="179"/>
    </row>
    <row r="81" spans="1:53" ht="63.75" hidden="1" customHeight="1" x14ac:dyDescent="0.25">
      <c r="A81" s="58">
        <f>'ZPO výpočet'!A82:D82</f>
        <v>170203</v>
      </c>
      <c r="B81" s="59"/>
      <c r="C81" s="59"/>
      <c r="D81" s="59"/>
      <c r="E81" s="57" t="str">
        <f>'ZPO výpočet'!E82:J82</f>
        <v>Plasty  (stavební)</v>
      </c>
      <c r="F81" s="57"/>
      <c r="G81" s="57"/>
      <c r="H81" s="57"/>
      <c r="I81" s="57"/>
      <c r="J81" s="57"/>
      <c r="K81" s="52" t="str">
        <f>'ZPO výpočet'!K82:M82</f>
        <v>O</v>
      </c>
      <c r="L81" s="52"/>
      <c r="M81" s="52"/>
      <c r="N81" s="52" t="str">
        <f>'ZPO výpočet'!N82:P82</f>
        <v>NE</v>
      </c>
      <c r="O81" s="53"/>
      <c r="P81" s="53"/>
      <c r="Q81" s="52" t="str">
        <f>'ZPO výpočet'!Q82:S82</f>
        <v>Nejsou</v>
      </c>
      <c r="R81" s="54"/>
      <c r="S81" s="54"/>
      <c r="T81" s="51" t="str">
        <f>'ZPO výpočet'!T82:Y82</f>
        <v>Odpad vzniká ze stavební činnosti, obaly materiálů</v>
      </c>
      <c r="U81" s="51"/>
      <c r="V81" s="51"/>
      <c r="W81" s="51"/>
      <c r="X81" s="51"/>
      <c r="Y81" s="51"/>
      <c r="Z81" s="51" t="str">
        <f>'ZPO výpočet'!Z82:AA82</f>
        <v>Jedná se vesměs o zněčištěné obaly od lepidel, malt a stavebních materiálů, dále pak zbytky podlah a izolací PVC, lepenek, případně další stavební materiály.</v>
      </c>
      <c r="AA81" s="51"/>
      <c r="AB81" s="51" t="str">
        <f>'ZPO výpočet'!AB82:AC82</f>
        <v>Heterogenní odpad, který vzniká při stavebních a demoličních pracích. Odpad je upraven vytříděním nebezpečných složek, komodit určených ke zpětnému odběru a využitelných složek. Jedná se převážně o zbytky a části stavebních a demoličních odpadů (obaly a zbytky stavebních materiálů, …atd.). Z odpadu byly vytříděny nebezpečné složky a složky využitelné k recyklaci, odpad tedy již neobsahuje nebezpečné a využitelné složby. Vhledem k povaze odpadu, který je tvořen nesourodou směsí nejrůznějších druhů materiálů, je nemožné odebrat reprezentativní vzorek, který by svými vlastnostmi odpovídal vlastnostem vzorkovaného celku/odpadu. Na základě provedeného úsudku lze deklarovat, že odpad splňuje podmínky pro přijetí na skládce kategorie S-OO3 v souladu s platnou legislativou.</v>
      </c>
      <c r="AC81" s="51"/>
      <c r="AD81" s="37" t="str">
        <f>'ZPO výpočet'!AD82</f>
        <v>pevné</v>
      </c>
      <c r="AE81" s="37" t="str">
        <f>'ZPO výpočet'!AE82</f>
        <v>různorodá</v>
      </c>
      <c r="AF81" s="37" t="str">
        <f>'ZPO výpočet'!AF82</f>
        <v>bez zápachu</v>
      </c>
      <c r="AG81" s="37">
        <f>'ZPO výpočet'!AG82</f>
        <v>0</v>
      </c>
      <c r="AH81" s="37" t="str">
        <f>'ZPO výpočet'!AH82</f>
        <v>Ne</v>
      </c>
      <c r="AI81" s="37" t="str">
        <f>'ZPO výpočet'!AI82</f>
        <v>heterogennní</v>
      </c>
      <c r="AJ81" s="37" t="str">
        <f>'ZPO výpočet'!AJ82</f>
        <v>Nejsou stanovena, standartně překrytí a hutnění</v>
      </c>
      <c r="AK81" s="37">
        <f>'ZPO výpočet'!AK82</f>
        <v>0</v>
      </c>
      <c r="AL81" s="37" t="str">
        <f>'ZPO výpočet'!AL82</f>
        <v>&gt; 6,5</v>
      </c>
      <c r="AM81" s="37" t="str">
        <f>'ZPO výpočet'!AM82</f>
        <v>upřesnění: výhřevnost je proměnlivá dle složení odpadu</v>
      </c>
      <c r="AN81" s="37" t="str">
        <f>'ZPO výpočet'!AN82</f>
        <v>&lt; 10</v>
      </c>
      <c r="AO81" s="37" t="str">
        <f>'ZPO výpočet'!AO82</f>
        <v>Úpravou nelze dosáhnout snížení objemu odpadu nebo snížení nebo odstranění nebezpečných vlastností</v>
      </c>
      <c r="AP81" s="37">
        <f>'ZPO výpočet'!AP82</f>
        <v>0</v>
      </c>
      <c r="AQ81" s="37">
        <f>'ZPO výpočet'!AQ82</f>
        <v>0</v>
      </c>
      <c r="AR81" s="37">
        <f>'ZPO výpočet'!AR82</f>
        <v>0</v>
      </c>
      <c r="AS81" s="37">
        <f>'ZPO výpočet'!AS82</f>
        <v>0</v>
      </c>
      <c r="AT81" s="37">
        <f>'ZPO výpočet'!AT82</f>
        <v>0</v>
      </c>
      <c r="AU81" s="37">
        <f>'ZPO výpočet'!AU82</f>
        <v>0</v>
      </c>
      <c r="AV81" s="37">
        <f>'ZPO výpočet'!AV82</f>
        <v>0</v>
      </c>
      <c r="AW81" s="37">
        <f>'ZPO výpočet'!AW82</f>
        <v>0</v>
      </c>
      <c r="AX81" s="37">
        <f>'ZPO výpočet'!AX82</f>
        <v>0</v>
      </c>
      <c r="AY81" s="37">
        <f>'ZPO výpočet'!AY82</f>
        <v>0</v>
      </c>
      <c r="AZ81" s="46">
        <f t="shared" si="25"/>
        <v>170203</v>
      </c>
      <c r="BA81" s="47" t="str">
        <f t="shared" si="26"/>
        <v>Plasty  (stavební)</v>
      </c>
    </row>
    <row r="82" spans="1:53" ht="52.5" hidden="1" customHeight="1" x14ac:dyDescent="0.25">
      <c r="A82" s="58">
        <f>'ZPO výpočet'!A83:D83</f>
        <v>170504</v>
      </c>
      <c r="B82" s="59"/>
      <c r="C82" s="59"/>
      <c r="D82" s="59"/>
      <c r="E82" s="57" t="str">
        <f>'ZPO výpočet'!E83:J83</f>
        <v>Zemina a kamení neuvedené pod číslem 170503</v>
      </c>
      <c r="F82" s="57"/>
      <c r="G82" s="57"/>
      <c r="H82" s="57"/>
      <c r="I82" s="57"/>
      <c r="J82" s="57"/>
      <c r="K82" s="52" t="str">
        <f>'ZPO výpočet'!K83:M83</f>
        <v>O</v>
      </c>
      <c r="L82" s="52"/>
      <c r="M82" s="52"/>
      <c r="N82" s="52" t="str">
        <f>'ZPO výpočet'!N83:P83</f>
        <v>NE</v>
      </c>
      <c r="O82" s="53"/>
      <c r="P82" s="53"/>
      <c r="Q82" s="52" t="str">
        <f>'ZPO výpočet'!Q83:S83</f>
        <v>Nejsou</v>
      </c>
      <c r="R82" s="54"/>
      <c r="S82" s="54"/>
      <c r="T82" s="51" t="str">
        <f>'ZPO výpočet'!T83:Y83</f>
        <v>Odpad vzniká při zemních a výkopových pracích např. na stavbách, při údržbě silnic atd.</v>
      </c>
      <c r="U82" s="51"/>
      <c r="V82" s="51"/>
      <c r="W82" s="51"/>
      <c r="X82" s="51"/>
      <c r="Y82" s="51"/>
      <c r="Z82" s="51" t="str">
        <f>'ZPO výpočet'!Z83:AA83</f>
        <v>Odpad je převážně tvořen výkopovou zeminou, kamením, může být znečištěn nevyužitelnými příměsemi jako beton, cihly, plasty, sklo, dřevo, kořeny, kovy apod. (pouze však malé kusy)</v>
      </c>
      <c r="AA82" s="51"/>
      <c r="AB82" s="51" t="str">
        <f>'ZPO výpočet'!AB83:AC83</f>
        <v>Odpad je převážně tvořen výkopovou zeminou, kamením a dalšími podobnými materiály na bázi především přírodních materiálů. Odpad může být znečištěn nevyužitelnými příměsemi malých a velmi malých rozměrů jako beton, cihly, plasty (vč. PVC), sklo, dřevo, kovy apod. takovým způsobem, že je nemožná jeho další úprava za účelem snížení objemu a/nebo úprava k využití (např. k zasypávání nebo k recyklaci). Vzhledem k většinovému zastoupení zeminy a kamení v odpadu zařadil původce odpad  pod katalog.č. 170504. Odpad pochází ze stavební činnosti (výkopových a podobných prací). Svým charakterem se až na výjimky jedná o odpad vhodný pro technické zabezpečení skládky. Odpad není znečištěn žádnou nebezpečnou látkou, nebezpečné a využitelné složky byly vytříděny. Původce (popř. předávající osoba / dodavatel) na základě znalosti vstupních surovin, technologie vzniku, úpravy a dalších informací o odpadu, předpokládá u odpadu splnění vyluhovatelnosti i všech dalších relevantních ukazatelů pro přijetí, stanovených vyhláškou č. 273/2021 Sb., o podrobnostech nakládání s odpady, v platném znění, pro odpovídající skupinu skládky, na kterou může být odpad vzhledem ke svým vlastnostem, vyluhovatelnosti a složení dle tohoto základního popisu uložen. Vzhledem ke složení odpadu převážně z materiálů přírodního původu (zemina, kamení) a vzniku odpadu při běžné stavební činnosti (zemní práce v nekontaminovaném prostředí) je zřejmé, že odpad neobsahuje ani neuvolňuje nadlimitní množství sledovaných těžkých kovů, solí ani jiných složek (viz příloha č. 10 k vyhlášce č. 273/2021 Sb.), jež by mohly způsobit překročení povolených limitů sledovaných ukazatelů vyluhovatelnosti pro danou skupinu skládky . Odpad vzhledem ke svým vlastnostem, složení a s přihlédnutím k místním technickým a ekonomickýcm podmínkám nelze využít či jinak odstranit v souladu s hierarchií odpadového hospodářství. Materiálová recyklace odpadu není možná ani účelná z důvodu přítomnosti nežádoucích příměsí a složek.</v>
      </c>
      <c r="AC82" s="51"/>
      <c r="AD82" s="37" t="str">
        <f>'ZPO výpočet'!AD83</f>
        <v>pevné</v>
      </c>
      <c r="AE82" s="37" t="str">
        <f>'ZPO výpočet'!AE83</f>
        <v>žlutá, hnědá až šedočerná</v>
      </c>
      <c r="AF82" s="37" t="str">
        <f>'ZPO výpočet'!AF83</f>
        <v>bez zápachu</v>
      </c>
      <c r="AG82" s="37">
        <f>'ZPO výpočet'!AG83</f>
        <v>0</v>
      </c>
      <c r="AH82" s="37" t="str">
        <f>'ZPO výpočet'!AH83</f>
        <v>Ano</v>
      </c>
      <c r="AI82" s="37" t="str">
        <f>'ZPO výpočet'!AI83</f>
        <v>homogenní</v>
      </c>
      <c r="AJ82" s="37" t="str">
        <f>'ZPO výpočet'!AJ83</f>
        <v>Nejsou stanovena, standartně překrytí a hutnění</v>
      </c>
      <c r="AK82" s="37">
        <f>'ZPO výpočet'!AK83</f>
        <v>0</v>
      </c>
      <c r="AL82" s="37" t="str">
        <f>'ZPO výpočet'!AL83</f>
        <v>&lt; 6,5</v>
      </c>
      <c r="AM82" s="37" t="str">
        <f>'ZPO výpočet'!AM83</f>
        <v>upřesnění: pouze stavební materiál, předpoklad nízká</v>
      </c>
      <c r="AN82" s="37" t="str">
        <f>'ZPO výpočet'!AN83</f>
        <v>&lt; 10</v>
      </c>
      <c r="AO82" s="37" t="str">
        <f>'ZPO výpočet'!AO83</f>
        <v>Úpravou nelze dosáhnout snížení objemu odpadu nebo snížení nebo odstranění nebezpečných vlastností</v>
      </c>
      <c r="AP82" s="37">
        <f>'ZPO výpočet'!AP83</f>
        <v>0</v>
      </c>
      <c r="AQ82" s="37">
        <f>'ZPO výpočet'!AQ83</f>
        <v>0</v>
      </c>
      <c r="AR82" s="37">
        <f>'ZPO výpočet'!AR83</f>
        <v>0</v>
      </c>
      <c r="AS82" s="37">
        <f>'ZPO výpočet'!AS83</f>
        <v>0</v>
      </c>
      <c r="AT82" s="37">
        <f>'ZPO výpočet'!AT83</f>
        <v>0</v>
      </c>
      <c r="AU82" s="37">
        <f>'ZPO výpočet'!AU83</f>
        <v>0</v>
      </c>
      <c r="AV82" s="37">
        <f>'ZPO výpočet'!AV83</f>
        <v>0</v>
      </c>
      <c r="AW82" s="37">
        <f>'ZPO výpočet'!AW83</f>
        <v>0</v>
      </c>
      <c r="AX82" s="37">
        <f>'ZPO výpočet'!AX83</f>
        <v>0</v>
      </c>
      <c r="AY82" s="37">
        <f>'ZPO výpočet'!AY83</f>
        <v>0</v>
      </c>
      <c r="AZ82" s="46">
        <f t="shared" si="25"/>
        <v>170504</v>
      </c>
      <c r="BA82" s="47" t="str">
        <f t="shared" si="26"/>
        <v>Zemina a kamení neuvedené pod číslem 170503</v>
      </c>
    </row>
    <row r="83" spans="1:53" ht="95.25" hidden="1" customHeight="1" x14ac:dyDescent="0.25">
      <c r="A83" s="58">
        <f>'ZPO výpočet'!A84:D84</f>
        <v>170601</v>
      </c>
      <c r="B83" s="59"/>
      <c r="C83" s="59"/>
      <c r="D83" s="59"/>
      <c r="E83" s="57" t="str">
        <f>'ZPO výpočet'!E84:J84</f>
        <v>Izolační materiál s obsahem azbestu</v>
      </c>
      <c r="F83" s="57"/>
      <c r="G83" s="57"/>
      <c r="H83" s="57"/>
      <c r="I83" s="57"/>
      <c r="J83" s="57"/>
      <c r="K83" s="52" t="str">
        <f>'ZPO výpočet'!K84:M84</f>
        <v>N</v>
      </c>
      <c r="L83" s="52"/>
      <c r="M83" s="52"/>
      <c r="N83" s="52" t="str">
        <f>'ZPO výpočet'!N84:P84</f>
        <v>NE</v>
      </c>
      <c r="O83" s="53"/>
      <c r="P83" s="53"/>
      <c r="Q83" s="52" t="str">
        <f>'ZPO výpočet'!Q84:S84</f>
        <v>HP7</v>
      </c>
      <c r="R83" s="54"/>
      <c r="S83" s="54"/>
      <c r="T83" s="51" t="str">
        <f>'ZPO výpočet'!T84:Y84</f>
        <v>Odpad vzniká při stavbách, demolicích, rekonstrukcích, stavebních úpravách.</v>
      </c>
      <c r="U83" s="51"/>
      <c r="V83" s="51"/>
      <c r="W83" s="51"/>
      <c r="X83" s="51"/>
      <c r="Y83" s="51"/>
      <c r="Z83" s="51" t="str">
        <f>'ZPO výpočet'!Z84:AA84</f>
        <v>Vysoce heterogenní směs odpadů izolací ze staveb, demolic, rekonstrukcí a stavebních úprav s obsahem azbestu - dále nevyužitelná směs izolačních materiálů s možnou příměsí zeminy, suti, cihel, betonu, obalů od stavebních materiálů  a jiných materiálů ze stavby.</v>
      </c>
      <c r="AA83" s="51"/>
      <c r="AB83" s="51" t="str">
        <f>'ZPO výpočet'!AB84:AC84</f>
        <v xml:space="preserve">Vysoce heterogenní dále nevyužitelná směs stavebních a demoličních odpadů - izolačních materiálů ze staveb, rekonstrukcí, stav. úprav a demolic s obsahem azbestu. Vzhledem k povaze odpadu, který je tvořen velmi nesourodou směsí nejrůznějších typů materiálů je prakticky nemožné odebrat reprezentativní vzorek, který by svými vlastnostmi odpovídal vlastnostem vzorkovaného celku. Na základě provedeného úsudku lze deklarovat, že odpad splňuje podmínky pro přijetí na skládce kategorie S-O03 v souladu s platnou legislativou. Upozornění na nakládání s odpadem s obsahem azbestu, nutné dodržet podmínky provozovatele skládky viz. podrobné info na webu TS. Nebezpečné vlastnosti -ekotoxicita, dráždivost, karcinogenita, schopnost uvolňovat nebezpečné látky do životního prostředí při odstraňování. </v>
      </c>
      <c r="AC83" s="51"/>
      <c r="AD83" s="37" t="str">
        <f>'ZPO výpočet'!AD84</f>
        <v>pevné</v>
      </c>
      <c r="AE83" s="37" t="str">
        <f>'ZPO výpočet'!AE84</f>
        <v>různorodá</v>
      </c>
      <c r="AF83" s="37" t="str">
        <f>'ZPO výpočet'!AF84</f>
        <v>bez zápachu</v>
      </c>
      <c r="AG83" s="37">
        <f>'ZPO výpočet'!AG84</f>
        <v>0</v>
      </c>
      <c r="AH83" s="37" t="str">
        <f>'ZPO výpočet'!AH84</f>
        <v>Ne</v>
      </c>
      <c r="AI83" s="37" t="str">
        <f>'ZPO výpočet'!AI84</f>
        <v>heterogennní</v>
      </c>
      <c r="AJ83" s="37" t="str">
        <f>'ZPO výpočet'!AJ84</f>
        <v>Odpady z obsahem azbestu jsou ukládány v souladu s § 13 vyhlášky 273/2021 Sb. na vyhrazené místo s denním překrytím, nebo do krytého kontejneru, vždy zabalený v utěsněných obalech</v>
      </c>
      <c r="AK83" s="37">
        <f>'ZPO výpočet'!AK84</f>
        <v>0</v>
      </c>
      <c r="AL83" s="37" t="str">
        <f>'ZPO výpočet'!AL84</f>
        <v>&lt; 6,5</v>
      </c>
      <c r="AM83" s="37" t="str">
        <f>'ZPO výpočet'!AM84</f>
        <v>upřesnění: předpoklad nízká výhřevnost dle složení odpadu</v>
      </c>
      <c r="AN83" s="37" t="str">
        <f>'ZPO výpočet'!AN84</f>
        <v>&lt; 10</v>
      </c>
      <c r="AO83" s="37" t="str">
        <f>'ZPO výpočet'!AO84</f>
        <v>Prakticky s ohledem na současný a vědecký pokrok nelze tento odpad materiálově recyklovat</v>
      </c>
      <c r="AP83" s="37" t="str">
        <f>'ZPO výpočet'!AP84</f>
        <v>Úpravou nelze dosáhnout snížení objemu odpadu nebo snížení nebo odstranění nebezpečných vlastností</v>
      </c>
      <c r="AQ83" s="37" t="str">
        <f>'ZPO výpočet'!AQ84</f>
        <v>Z odpadu již byly v místě jeho vzniku vytříděny využitelné či nebezpečné složky</v>
      </c>
      <c r="AR83" s="37">
        <f>'ZPO výpočet'!AR84</f>
        <v>0</v>
      </c>
      <c r="AS83" s="37">
        <f>'ZPO výpočet'!AS84</f>
        <v>0</v>
      </c>
      <c r="AT83" s="37">
        <f>'ZPO výpočet'!AT84</f>
        <v>0</v>
      </c>
      <c r="AU83" s="37">
        <f>'ZPO výpočet'!AU84</f>
        <v>0</v>
      </c>
      <c r="AV83" s="37">
        <f>'ZPO výpočet'!AV84</f>
        <v>0</v>
      </c>
      <c r="AW83" s="37">
        <f>'ZPO výpočet'!AW84</f>
        <v>0</v>
      </c>
      <c r="AX83" s="37">
        <f>'ZPO výpočet'!AX84</f>
        <v>0</v>
      </c>
      <c r="AY83" s="37">
        <f>'ZPO výpočet'!AY84</f>
        <v>0</v>
      </c>
      <c r="AZ83" s="46">
        <f t="shared" si="25"/>
        <v>170601</v>
      </c>
      <c r="BA83" s="47" t="str">
        <f t="shared" si="26"/>
        <v>Izolační materiál s obsahem azbestu</v>
      </c>
    </row>
    <row r="84" spans="1:53" ht="101.25" hidden="1" customHeight="1" x14ac:dyDescent="0.25">
      <c r="A84" s="58">
        <f>'ZPO výpočet'!A85:D85</f>
        <v>17060402</v>
      </c>
      <c r="B84" s="59"/>
      <c r="C84" s="59"/>
      <c r="D84" s="59"/>
      <c r="E84" s="57" t="str">
        <f>'ZPO výpočet'!E85:J85</f>
        <v>Izolační materiály na bázi polystyrenu - polystyren od roku 2015</v>
      </c>
      <c r="F84" s="57"/>
      <c r="G84" s="57"/>
      <c r="H84" s="57"/>
      <c r="I84" s="57"/>
      <c r="J84" s="57"/>
      <c r="K84" s="52" t="str">
        <f>'ZPO výpočet'!K85:M85</f>
        <v>O</v>
      </c>
      <c r="L84" s="52"/>
      <c r="M84" s="52"/>
      <c r="N84" s="52" t="str">
        <f>'ZPO výpočet'!N85:P85</f>
        <v>NE</v>
      </c>
      <c r="O84" s="53"/>
      <c r="P84" s="53"/>
      <c r="Q84" s="52" t="str">
        <f>'ZPO výpočet'!Q85:S85</f>
        <v>Nejsou</v>
      </c>
      <c r="R84" s="54"/>
      <c r="S84" s="54"/>
      <c r="T84" s="51" t="str">
        <f>'ZPO výpočet'!T85:Y85</f>
        <v>Odpad vzniká při stavbách, demolicích, rekonstrukcích, stavebních úpravách.</v>
      </c>
      <c r="U84" s="51"/>
      <c r="V84" s="51"/>
      <c r="W84" s="51"/>
      <c r="X84" s="51"/>
      <c r="Y84" s="51"/>
      <c r="Z84" s="51" t="str">
        <f>'ZPO výpočet'!Z85:AA85</f>
        <v xml:space="preserve">Směs a zbytky znečištěného polystyrenu odděleného od ostatního stavebního materiálu bez nebezpečných látek. </v>
      </c>
      <c r="AA84" s="51"/>
      <c r="AB84" s="51" t="str">
        <f>'ZPO výpočet'!AB85:AC85</f>
        <v>Směs a zbytky znečištěného a znehodnoceného polystyrenu, který vzniká například při demontáži kontaktních zateplovacích systémů. V případě, že odpad obsahuje odpadní pěnový polystyren, obsah HBCDD v něm nepřekračuje 1000 mg/kg. Odpad vzhledem ke svým vlastnostem, složení a s přihlédnutím k místním technickým a ekonomickýcm podmínkám nelze využít či jinak odstranit v souladu s hierarchií odpadového hospodářství. Odstranění odpadu ve spalovně není možné z technicko - ekonomických důvodů (např. dojezdová vzdálenost, kapacita spalovny, požadavky na kusovitost odpadu, příměs nežádoucích složek /PVC/...). Na základě provedeného úsudku lze deklarovat, že odpad splňuje podmínky pro přijetí na skládce kategorie S-O03 v souladu s platnou legislativou.</v>
      </c>
      <c r="AC84" s="51"/>
      <c r="AD84" s="37" t="str">
        <f>'ZPO výpočet'!AD85</f>
        <v>pevné</v>
      </c>
      <c r="AE84" s="37" t="str">
        <f>'ZPO výpočet'!AE85</f>
        <v>šedá</v>
      </c>
      <c r="AF84" s="37" t="str">
        <f>'ZPO výpočet'!AF85</f>
        <v>chemický</v>
      </c>
      <c r="AG84" s="37">
        <f>'ZPO výpočet'!AG85</f>
        <v>0</v>
      </c>
      <c r="AH84" s="37" t="str">
        <f>'ZPO výpočet'!AH85</f>
        <v>Ne</v>
      </c>
      <c r="AI84" s="37" t="str">
        <f>'ZPO výpočet'!AI85</f>
        <v>heterogennní</v>
      </c>
      <c r="AJ84" s="37" t="str">
        <f>'ZPO výpočet'!AJ85</f>
        <v>Nejsou stanovena, standartně překrytí a hutnění</v>
      </c>
      <c r="AK84" s="37">
        <f>'ZPO výpočet'!AK85</f>
        <v>0</v>
      </c>
      <c r="AL84" s="37" t="str">
        <f>'ZPO výpočet'!AL85</f>
        <v>&gt; 6,5</v>
      </c>
      <c r="AM84" s="37" t="str">
        <f>'ZPO výpočet'!AM85</f>
        <v>upřesnění: výhřevnost je proměnlivá dle složení odpadu</v>
      </c>
      <c r="AN84" s="37" t="str">
        <f>'ZPO výpočet'!AN85</f>
        <v>&lt; 10</v>
      </c>
      <c r="AO84" s="37" t="str">
        <f>'ZPO výpočet'!AO85</f>
        <v>Úpravou nelze dosáhnout snížení objemu odpadu nebo snížení nebo odstranění nebezpečných vlastností</v>
      </c>
      <c r="AP84" s="37" t="str">
        <f>'ZPO výpočet'!AP85</f>
        <v>Z odpadu již byly v místě jeho vzniku vytříděny využitelné či nebezpečné složky</v>
      </c>
      <c r="AQ84" s="37" t="str">
        <f>'ZPO výpočet'!AQ85</f>
        <v>Celkové nepříznivé dopady úpravy odpadu na ŽP převyšují příznivé dopady jeho odstranění</v>
      </c>
      <c r="AR84" s="37">
        <f>'ZPO výpočet'!AR85</f>
        <v>0</v>
      </c>
      <c r="AS84" s="37">
        <f>'ZPO výpočet'!AS85</f>
        <v>0</v>
      </c>
      <c r="AT84" s="37">
        <f>'ZPO výpočet'!AT85</f>
        <v>0</v>
      </c>
      <c r="AU84" s="37">
        <f>'ZPO výpočet'!AU85</f>
        <v>0</v>
      </c>
      <c r="AV84" s="37">
        <f>'ZPO výpočet'!AV85</f>
        <v>0</v>
      </c>
      <c r="AW84" s="37">
        <f>'ZPO výpočet'!AW85</f>
        <v>0</v>
      </c>
      <c r="AX84" s="37">
        <f>'ZPO výpočet'!AX85</f>
        <v>0</v>
      </c>
      <c r="AY84" s="37">
        <f>'ZPO výpočet'!AY85</f>
        <v>0</v>
      </c>
      <c r="AZ84" s="46">
        <f t="shared" si="25"/>
        <v>17060402</v>
      </c>
      <c r="BA84" s="47" t="str">
        <f t="shared" si="26"/>
        <v>Izolační materiály na bázi polystyrenu - polystyren od roku 2015</v>
      </c>
    </row>
    <row r="85" spans="1:53" ht="89.25" hidden="1" customHeight="1" x14ac:dyDescent="0.25">
      <c r="A85" s="58">
        <f>'ZPO výpočet'!A86:D86</f>
        <v>170604</v>
      </c>
      <c r="B85" s="59"/>
      <c r="C85" s="59"/>
      <c r="D85" s="59"/>
      <c r="E85" s="57" t="str">
        <f>'ZPO výpočet'!E86:J86</f>
        <v>Izolační materiály neuvedené pod čísly 170601 a 170603 - skelná vata</v>
      </c>
      <c r="F85" s="57"/>
      <c r="G85" s="57"/>
      <c r="H85" s="57"/>
      <c r="I85" s="57"/>
      <c r="J85" s="57"/>
      <c r="K85" s="52" t="str">
        <f>'ZPO výpočet'!K86:M86</f>
        <v>O</v>
      </c>
      <c r="L85" s="52"/>
      <c r="M85" s="52"/>
      <c r="N85" s="52" t="str">
        <f>'ZPO výpočet'!N86:P86</f>
        <v>NE</v>
      </c>
      <c r="O85" s="53"/>
      <c r="P85" s="53"/>
      <c r="Q85" s="52" t="str">
        <f>'ZPO výpočet'!Q86:S86</f>
        <v>Nejsou</v>
      </c>
      <c r="R85" s="54"/>
      <c r="S85" s="54"/>
      <c r="T85" s="51" t="str">
        <f>'ZPO výpočet'!T86:Y86</f>
        <v>Odpad vzniká při stavbách, demolicích, rekonstrukcích, stavebních úpravách.</v>
      </c>
      <c r="U85" s="51"/>
      <c r="V85" s="51"/>
      <c r="W85" s="51"/>
      <c r="X85" s="51"/>
      <c r="Y85" s="51"/>
      <c r="Z85" s="51" t="str">
        <f>'ZPO výpočet'!Z86:AA86</f>
        <v>Vysoce heterogenní směs odpadů izolací ze staveb, demolic, rekonstrukcí a stavebních úprav - dále nevyužitelná směs izolačních materiálů s možnou příměsí zeminy, suti, cihel, betonu, obalů od stavebních materiálů, s možným ojedinělým výskytem dřeva, nevyužitelných plastů (PVC), skla  a jiných materiálů ze stavby.</v>
      </c>
      <c r="AA85" s="51"/>
      <c r="AB85" s="51" t="str">
        <f>'ZPO výpočet'!AB86:AC86</f>
        <v>Vysoce heterogenní dále nevyužitelná směs stavebních a demoličních odpadů - izolačních materiálů ze staveb, rekonstrukcí, stav. úprav a demolic. Vzhledem k povaze odpadu, který je tvořen velmi nesourodou směsí nejrůznějších typů materiálů je prakticky nemožné odebrat reprezentativní vzorek, který by svými vlastnostmi odpovídal vlastnostem vzorkovaného celku. Na základě provedeného úsudku lze deklarovat, že odpad splňuje podmínky pro přijetí na skládce kategorie S-O03 v souladu s platnou legislativou.</v>
      </c>
      <c r="AC85" s="51"/>
      <c r="AD85" s="37" t="str">
        <f>'ZPO výpočet'!AD86</f>
        <v>pevné</v>
      </c>
      <c r="AE85" s="37" t="str">
        <f>'ZPO výpočet'!AE86</f>
        <v>různorodá</v>
      </c>
      <c r="AF85" s="37" t="str">
        <f>'ZPO výpočet'!AF86</f>
        <v>chemický</v>
      </c>
      <c r="AG85" s="37">
        <f>'ZPO výpočet'!AG86</f>
        <v>0</v>
      </c>
      <c r="AH85" s="37" t="str">
        <f>'ZPO výpočet'!AH86</f>
        <v>Ne</v>
      </c>
      <c r="AI85" s="37" t="str">
        <f>'ZPO výpočet'!AI86</f>
        <v>heterogennní</v>
      </c>
      <c r="AJ85" s="37" t="str">
        <f>'ZPO výpočet'!AJ86</f>
        <v>Nejsou stanovena, standartně překrytí a hutnění</v>
      </c>
      <c r="AK85" s="37">
        <f>'ZPO výpočet'!AK86</f>
        <v>0</v>
      </c>
      <c r="AL85" s="37" t="str">
        <f>'ZPO výpočet'!AL86</f>
        <v>&lt; 6,5</v>
      </c>
      <c r="AM85" s="37" t="str">
        <f>'ZPO výpočet'!AM86</f>
        <v>upřesnění: předpoklad nízká výhřevnost dle složení odpadu</v>
      </c>
      <c r="AN85" s="37" t="str">
        <f>'ZPO výpočet'!AN86</f>
        <v>&lt; 10</v>
      </c>
      <c r="AO85" s="37" t="str">
        <f>'ZPO výpočet'!AO86</f>
        <v>Prakticky s ohledem na současný a vědecký pokrok nelze tento odpad materiálově recyklovat</v>
      </c>
      <c r="AP85" s="37" t="str">
        <f>'ZPO výpočet'!AP86</f>
        <v>Úpravou nelze dosáhnout snížení objemu odpadu nebo snížení nebo odstranění nebezpečných vlastností</v>
      </c>
      <c r="AQ85" s="37" t="str">
        <f>'ZPO výpočet'!AQ86</f>
        <v>Z odpadu již byly v místě jeho vzniku vytříděny využitelné či nebezpečné složky</v>
      </c>
      <c r="AR85" s="37">
        <f>'ZPO výpočet'!AR86</f>
        <v>0</v>
      </c>
      <c r="AS85" s="37">
        <f>'ZPO výpočet'!AS86</f>
        <v>0</v>
      </c>
      <c r="AT85" s="37">
        <f>'ZPO výpočet'!AT86</f>
        <v>0</v>
      </c>
      <c r="AU85" s="37">
        <f>'ZPO výpočet'!AU86</f>
        <v>0</v>
      </c>
      <c r="AV85" s="37">
        <f>'ZPO výpočet'!AV86</f>
        <v>0</v>
      </c>
      <c r="AW85" s="37">
        <f>'ZPO výpočet'!AW86</f>
        <v>0</v>
      </c>
      <c r="AX85" s="37">
        <f>'ZPO výpočet'!AX86</f>
        <v>0</v>
      </c>
      <c r="AY85" s="37">
        <f>'ZPO výpočet'!AY86</f>
        <v>0</v>
      </c>
      <c r="AZ85" s="46">
        <f t="shared" si="25"/>
        <v>170604</v>
      </c>
      <c r="BA85" s="47" t="str">
        <f t="shared" si="26"/>
        <v>Izolační materiály neuvedené pod čísly 170601 a 170603 - skelná vata</v>
      </c>
    </row>
    <row r="86" spans="1:53" ht="88.5" hidden="1" customHeight="1" x14ac:dyDescent="0.25">
      <c r="A86" s="58">
        <f>'ZPO výpočet'!A87:D87</f>
        <v>170605</v>
      </c>
      <c r="B86" s="59"/>
      <c r="C86" s="59"/>
      <c r="D86" s="59"/>
      <c r="E86" s="57" t="str">
        <f>'ZPO výpočet'!E87:J87</f>
        <v>Stavební materiály obsahující azbest</v>
      </c>
      <c r="F86" s="57"/>
      <c r="G86" s="57"/>
      <c r="H86" s="57"/>
      <c r="I86" s="57"/>
      <c r="J86" s="57"/>
      <c r="K86" s="52" t="str">
        <f>'ZPO výpočet'!K87:M87</f>
        <v>N</v>
      </c>
      <c r="L86" s="52"/>
      <c r="M86" s="52"/>
      <c r="N86" s="52" t="str">
        <f>'ZPO výpočet'!N87:P87</f>
        <v>NE</v>
      </c>
      <c r="O86" s="53"/>
      <c r="P86" s="53"/>
      <c r="Q86" s="52" t="str">
        <f>'ZPO výpočet'!Q87:S87</f>
        <v>HP7</v>
      </c>
      <c r="R86" s="54"/>
      <c r="S86" s="54"/>
      <c r="T86" s="51" t="str">
        <f>'ZPO výpočet'!T87:Y87</f>
        <v>Odpad vzniká při stavbách, demolicích, rekonstrukcích, stavebních úpravách.</v>
      </c>
      <c r="U86" s="51"/>
      <c r="V86" s="51"/>
      <c r="W86" s="51"/>
      <c r="X86" s="51"/>
      <c r="Y86" s="51"/>
      <c r="Z86" s="51" t="str">
        <f>'ZPO výpočet'!Z87:AA87</f>
        <v>Vysoce heterogenní směs odpadů ze staveb, demolic, rekonstrukcí a stavebních úprav s obsahem azbestu - dále nevyužitelná směs izolačních materiálů s možnou příměsí zeminy, suti, cihel, betonu, obalů od stavebních materiálů  a jiných materiálů ze stavby.</v>
      </c>
      <c r="AA86" s="51"/>
      <c r="AB86" s="51" t="str">
        <f>'ZPO výpočet'!AB87:AC87</f>
        <v xml:space="preserve">Heterogenní dále nevyužitelná směs stavebních a demoličních odpadů - jedná se o krytinu, šablony eternitu a materiál ze staveb s obsahem azbestu vzniklý při rekonstrukci, stav. úprav a demolic s obsahem azbestu. Vzhledem k povaze odpadu, který je tvořen velmi nesourodou směsí nejrůznějších typů materiálů je prakticky nemožné odebrat reprezentativní vzorek, který by svými vlastnostmi odpovídal vlastnostem vzorkovaného celku. Na základě provedeného úsudku lze deklarovat, že odpad splňuje podmínky pro přijetí na skládce kategorie S-O03 v souladu s platnou legislativou. Upozornění na nakládání s odpadem s obsahem azbestu, nutné dodržet podmínky provozovatele skládky viz. podrobné info na webu TS. Nebezpečné vlastnosti -ekotoxicita, dráždivost, karcinogenita, schopnost uvolňovat nebezpečné látky do životního prostředí při odstraňování. </v>
      </c>
      <c r="AC86" s="51"/>
      <c r="AD86" s="37" t="str">
        <f>'ZPO výpočet'!AD87</f>
        <v>pevné</v>
      </c>
      <c r="AE86" s="37" t="str">
        <f>'ZPO výpočet'!AE87</f>
        <v>různorodá</v>
      </c>
      <c r="AF86" s="37" t="str">
        <f>'ZPO výpočet'!AF87</f>
        <v>chemický</v>
      </c>
      <c r="AG86" s="37">
        <f>'ZPO výpočet'!AG87</f>
        <v>0</v>
      </c>
      <c r="AH86" s="37" t="str">
        <f>'ZPO výpočet'!AH87</f>
        <v>Ne</v>
      </c>
      <c r="AI86" s="37" t="str">
        <f>'ZPO výpočet'!AI87</f>
        <v>heterogennní</v>
      </c>
      <c r="AJ86" s="37" t="str">
        <f>'ZPO výpočet'!AJ87</f>
        <v>Odpady z obsahem azbestu jsou ukládány v souladu s § 13 vyhlášky 273/2021 Sb. na vyhrazené místo s denním překrytím, nebo do krytého kontejneru, vždy zabalený v utěsněných obalech</v>
      </c>
      <c r="AK86" s="37">
        <f>'ZPO výpočet'!AK87</f>
        <v>0</v>
      </c>
      <c r="AL86" s="37" t="str">
        <f>'ZPO výpočet'!AL87</f>
        <v>&lt; 6,5</v>
      </c>
      <c r="AM86" s="37" t="str">
        <f>'ZPO výpočet'!AM87</f>
        <v>upřesnění: předpoklad nízká výhřevnost dle složení odpadu</v>
      </c>
      <c r="AN86" s="37" t="str">
        <f>'ZPO výpočet'!AN87</f>
        <v>&lt; 10</v>
      </c>
      <c r="AO86" s="37" t="str">
        <f>'ZPO výpočet'!AO87</f>
        <v>Prakticky s ohledem na současný a vědecký pokrok nelze tento odpad materiálově recyklovat</v>
      </c>
      <c r="AP86" s="37" t="str">
        <f>'ZPO výpočet'!AP87</f>
        <v>Úpravou nelze dosáhnout snížení objemu odpadu nebo snížení nebo odstranění nebezpečných vlastností</v>
      </c>
      <c r="AQ86" s="37" t="str">
        <f>'ZPO výpočet'!AQ87</f>
        <v>Z odpadu již byly v místě jeho vzniku vytříděny využitelné či nebezpečné složky</v>
      </c>
      <c r="AR86" s="37">
        <f>'ZPO výpočet'!AR87</f>
        <v>0</v>
      </c>
      <c r="AS86" s="37">
        <f>'ZPO výpočet'!AS87</f>
        <v>0</v>
      </c>
      <c r="AT86" s="37">
        <f>'ZPO výpočet'!AT87</f>
        <v>0</v>
      </c>
      <c r="AU86" s="37">
        <f>'ZPO výpočet'!AU87</f>
        <v>0</v>
      </c>
      <c r="AV86" s="37">
        <f>'ZPO výpočet'!AV87</f>
        <v>0</v>
      </c>
      <c r="AW86" s="37">
        <f>'ZPO výpočet'!AW87</f>
        <v>0</v>
      </c>
      <c r="AX86" s="37">
        <f>'ZPO výpočet'!AX87</f>
        <v>0</v>
      </c>
      <c r="AY86" s="37">
        <f>'ZPO výpočet'!AY87</f>
        <v>0</v>
      </c>
      <c r="AZ86" s="46">
        <f t="shared" si="25"/>
        <v>170605</v>
      </c>
      <c r="BA86" s="47" t="str">
        <f t="shared" si="26"/>
        <v>Stavební materiály obsahující azbest</v>
      </c>
    </row>
    <row r="87" spans="1:53" ht="144.75" hidden="1" customHeight="1" x14ac:dyDescent="0.25">
      <c r="A87" s="58">
        <f>'ZPO výpočet'!A88:D88</f>
        <v>170904</v>
      </c>
      <c r="B87" s="59"/>
      <c r="C87" s="59"/>
      <c r="D87" s="59"/>
      <c r="E87" s="57" t="str">
        <f>'ZPO výpočet'!E88:J88</f>
        <v>Směsné stavební a demoliční odpady neuvedené pod čísly 17 09 01, 17 09 02 a 17 09 02 - vhodné jako TZS</v>
      </c>
      <c r="F87" s="57"/>
      <c r="G87" s="57"/>
      <c r="H87" s="57"/>
      <c r="I87" s="57"/>
      <c r="J87" s="57"/>
      <c r="K87" s="52" t="str">
        <f>'ZPO výpočet'!K88:M88</f>
        <v>O</v>
      </c>
      <c r="L87" s="52"/>
      <c r="M87" s="52"/>
      <c r="N87" s="52" t="str">
        <f>'ZPO výpočet'!N88:P88</f>
        <v>NE</v>
      </c>
      <c r="O87" s="53"/>
      <c r="P87" s="53"/>
      <c r="Q87" s="52" t="str">
        <f>'ZPO výpočet'!Q88:S88</f>
        <v>Nejsou</v>
      </c>
      <c r="R87" s="54"/>
      <c r="S87" s="54"/>
      <c r="T87" s="51" t="str">
        <f>'ZPO výpočet'!T88:Y88</f>
        <v xml:space="preserve">Odpad vzniká při stavební a demoliční činnosti a je tvořen směsí různých inertních stavebních a nebo demoličních materiálů/odpadů. Odpad je upraven vytříděním nebezpečných a využitelných složek. </v>
      </c>
      <c r="U87" s="51"/>
      <c r="V87" s="51"/>
      <c r="W87" s="51"/>
      <c r="X87" s="51"/>
      <c r="Y87" s="51"/>
      <c r="Z87" s="51" t="str">
        <f>'ZPO výpočet'!Z88:AA88</f>
        <v>Směs stavebních a demoličních odpadů (cihly, betony, malta, omítky, krytiny, …atd.)</v>
      </c>
      <c r="AA87" s="51"/>
      <c r="AB87" s="51" t="str">
        <f>'ZPO výpočet'!AB88:AC88</f>
        <v>Odpad vzniká při stavebních a demoličních pracích. Odpad je upraven vytříděním nebezpečných složek, komodit určených ke zpětnému odběru a využitelných složek. Jedná se převážně o zbytky a části stavebních a demoličních odpadů (cihly, betony, malta, omítky, izolace, krytiny, …atd.). Z odpadu byly vytříděny nebezpečné složky a složky využitelné k recyklaci, odpad tedy již neobsahuje nebezpečné a využitelné složby. Vhledem k povaze odpadu, který je tvořen nesourodou směsí nejrůznějších druhů materiálů, je nemožné odebrat reprezentativní vzorek, který by svými vlastnostmi odpovídal vlastnostem vzorkovaného celku/odpadu. Na základě provedeného úsudku lze deklarovat, že odpad splňuje podmínky pro přijetí na skládce kategorie S-OO3 v souladu s platnou legislativou.</v>
      </c>
      <c r="AC87" s="51"/>
      <c r="AD87" s="37" t="str">
        <f>'ZPO výpočet'!AD88</f>
        <v>pevné</v>
      </c>
      <c r="AE87" s="37" t="str">
        <f>'ZPO výpočet'!AE88</f>
        <v>různorodá</v>
      </c>
      <c r="AF87" s="37" t="str">
        <f>'ZPO výpočet'!AF88</f>
        <v>bez zápachu</v>
      </c>
      <c r="AG87" s="37">
        <f>'ZPO výpočet'!AG88</f>
        <v>0</v>
      </c>
      <c r="AH87" s="37" t="str">
        <f>'ZPO výpočet'!AH88</f>
        <v>Ne</v>
      </c>
      <c r="AI87" s="37" t="str">
        <f>'ZPO výpočet'!AI88</f>
        <v>heterogennní</v>
      </c>
      <c r="AJ87" s="37" t="str">
        <f>'ZPO výpočet'!AJ88</f>
        <v>Bude použito na překrytí skládky, odpady TZS mohou být přijímány do max. 25% celkové hmotnosti odpadů uložených na skládku v poplatkovém období</v>
      </c>
      <c r="AK87" s="37">
        <f>'ZPO výpočet'!AK88</f>
        <v>0</v>
      </c>
      <c r="AL87" s="37" t="str">
        <f>'ZPO výpočet'!AL88</f>
        <v>&lt; 6,5</v>
      </c>
      <c r="AM87" s="37" t="str">
        <f>'ZPO výpočet'!AM88</f>
        <v>upřesnění: výhřevnost je proměnlivá dle složení odpadu</v>
      </c>
      <c r="AN87" s="37" t="str">
        <f>'ZPO výpočet'!AN88</f>
        <v>&lt; 10</v>
      </c>
      <c r="AO87" s="37" t="str">
        <f>'ZPO výpočet'!AO88</f>
        <v>Úpravou nelze dosáhnout snížení objemu odpadu nebo snížení nebo odstranění nebezpečných vlastností</v>
      </c>
      <c r="AP87" s="37" t="str">
        <f>'ZPO výpočet'!AP88</f>
        <v>Z odpadu již byly v místě jeho vzniku vytříděny využitelné či nebezpečné složky</v>
      </c>
      <c r="AQ87" s="37">
        <f>'ZPO výpočet'!AQ88</f>
        <v>0</v>
      </c>
      <c r="AR87" s="37">
        <f>'ZPO výpočet'!AR88</f>
        <v>0</v>
      </c>
      <c r="AS87" s="37">
        <f>'ZPO výpočet'!AS88</f>
        <v>0</v>
      </c>
      <c r="AT87" s="37">
        <f>'ZPO výpočet'!AT88</f>
        <v>0</v>
      </c>
      <c r="AU87" s="37">
        <f>'ZPO výpočet'!AU88</f>
        <v>0</v>
      </c>
      <c r="AV87" s="37">
        <f>'ZPO výpočet'!AV88</f>
        <v>0</v>
      </c>
      <c r="AW87" s="37">
        <f>'ZPO výpočet'!AW88</f>
        <v>0</v>
      </c>
      <c r="AX87" s="37">
        <f>'ZPO výpočet'!AX88</f>
        <v>0</v>
      </c>
      <c r="AY87" s="37">
        <f>'ZPO výpočet'!AY88</f>
        <v>0</v>
      </c>
      <c r="AZ87" s="46">
        <f t="shared" si="25"/>
        <v>170904</v>
      </c>
      <c r="BA87" s="47" t="str">
        <f t="shared" si="26"/>
        <v>Směsné stavební a demoliční odpady neuvedené pod čísly 17 09 01, 17 09 02 a 17 09 02 - vhodné jako TZS</v>
      </c>
    </row>
    <row r="88" spans="1:53" ht="151.5" hidden="1" customHeight="1" x14ac:dyDescent="0.25">
      <c r="A88" s="58">
        <f>'ZPO výpočet'!A89:D89</f>
        <v>170904</v>
      </c>
      <c r="B88" s="59"/>
      <c r="C88" s="59"/>
      <c r="D88" s="59"/>
      <c r="E88" s="57" t="str">
        <f>'ZPO výpočet'!E89:J89</f>
        <v>Směsné stavební a demoliční odpady neuvedené pod čísly 17 09 01, 17 09 02 a 17 09 03 - nevhodné jako TZS</v>
      </c>
      <c r="F88" s="57"/>
      <c r="G88" s="57"/>
      <c r="H88" s="57"/>
      <c r="I88" s="57"/>
      <c r="J88" s="57"/>
      <c r="K88" s="52" t="str">
        <f>'ZPO výpočet'!K89:M89</f>
        <v>O</v>
      </c>
      <c r="L88" s="52"/>
      <c r="M88" s="52"/>
      <c r="N88" s="52" t="str">
        <f>'ZPO výpočet'!N89:P89</f>
        <v>NE</v>
      </c>
      <c r="O88" s="53"/>
      <c r="P88" s="53"/>
      <c r="Q88" s="52" t="str">
        <f>'ZPO výpočet'!Q89:S89</f>
        <v>Nejsou</v>
      </c>
      <c r="R88" s="54"/>
      <c r="S88" s="54"/>
      <c r="T88" s="51" t="str">
        <f>'ZPO výpočet'!T89:Y89</f>
        <v xml:space="preserve">Odpad vzniká při stavební a demoliční činnosti a je tvořen směsí různých inertních stavebních a nebo demoličních materiálů/odpadů. Odpad je upraven vytříděním nebezpečných a využitelných složek. </v>
      </c>
      <c r="U88" s="51"/>
      <c r="V88" s="51"/>
      <c r="W88" s="51"/>
      <c r="X88" s="51"/>
      <c r="Y88" s="51"/>
      <c r="Z88" s="51" t="str">
        <f>'ZPO výpočet'!Z89:AA89</f>
        <v>Směs stavebních a demoličních odpadů z úklidu staveniště (papírové a plastové obaly, cihly, betony, malta, omítky, izolace, krytiny, …atd.)</v>
      </c>
      <c r="AA88" s="51"/>
      <c r="AB88" s="51" t="str">
        <f>'ZPO výpočet'!AB89:AC89</f>
        <v>Odpad vzniká při stavebních a demoličních pracích. Odpad je upraven vytříděním nebezpečných složek, komodit určených ke zpětnému odběru a využitelných složek. Jedná se převážně o zbytky a části stavebních a demoličních odpadů (cihly, betony, malta, omítky, izolace, krytiny, …atd.). Z odpadu byly vytříděny nebezpečné složky a složky využitelné k recyklaci, odpad tedy již neobsahuje nebezpečné a využitelné složby. Vhledem k povaze odpadu, který je tvořen nesourodou směsí nejrůznějších druhů materiálů, je nemožné odebrat reprezentativní vzorek, který by svými vlastnostmi odpovídal vlastnostem vzorkovaného celku/odpadu. Na základě provedeného úsudku lze deklarovat, že odpad splňuje podmínky pro přijetí na skládce kategorie S-OO3 v souladu s platnou legislativou.</v>
      </c>
      <c r="AC88" s="51"/>
      <c r="AD88" s="37" t="str">
        <f>'ZPO výpočet'!AD89</f>
        <v>pevné</v>
      </c>
      <c r="AE88" s="37" t="str">
        <f>'ZPO výpočet'!AE89</f>
        <v>různorodá</v>
      </c>
      <c r="AF88" s="37" t="str">
        <f>'ZPO výpočet'!AF89</f>
        <v>bez zápachu</v>
      </c>
      <c r="AG88" s="37">
        <f>'ZPO výpočet'!AG89</f>
        <v>0</v>
      </c>
      <c r="AH88" s="37" t="str">
        <f>'ZPO výpočet'!AH89</f>
        <v>Ne</v>
      </c>
      <c r="AI88" s="37" t="str">
        <f>'ZPO výpočet'!AI89</f>
        <v>heterogennní</v>
      </c>
      <c r="AJ88" s="37" t="str">
        <f>'ZPO výpočet'!AJ89</f>
        <v xml:space="preserve">Nevhodné jako TZS pro překrytí, pro přijetí na skládku není potřeba provádět žádná zvláštní opatření, kromě hutnění. Pro odpad neplatí omezení smíchání s ostatními vybranými odpady. </v>
      </c>
      <c r="AK88" s="37">
        <f>'ZPO výpočet'!AK89</f>
        <v>0</v>
      </c>
      <c r="AL88" s="37" t="str">
        <f>'ZPO výpočet'!AL89</f>
        <v>&gt; 6,5</v>
      </c>
      <c r="AM88" s="37" t="str">
        <f>'ZPO výpočet'!AM89</f>
        <v>upřesnění: výhřevnost je proměnlivá dle složení odpadu</v>
      </c>
      <c r="AN88" s="37" t="str">
        <f>'ZPO výpočet'!AN89</f>
        <v>&lt; 10</v>
      </c>
      <c r="AO88" s="37" t="str">
        <f>'ZPO výpočet'!AO89</f>
        <v>Úpravou nelze dosáhnout snížení objemu odpadu nebo snížení nebo odstranění nebezpečných vlastností</v>
      </c>
      <c r="AP88" s="37" t="str">
        <f>'ZPO výpočet'!AP89</f>
        <v>Z odpadu již byly v místě jeho vzniku vytříděny využitelné či nebezpečné složky</v>
      </c>
      <c r="AQ88" s="37">
        <f>'ZPO výpočet'!AQ89</f>
        <v>0</v>
      </c>
      <c r="AR88" s="37">
        <f>'ZPO výpočet'!AR89</f>
        <v>0</v>
      </c>
      <c r="AS88" s="37">
        <f>'ZPO výpočet'!AS89</f>
        <v>0</v>
      </c>
      <c r="AT88" s="37">
        <f>'ZPO výpočet'!AT89</f>
        <v>0</v>
      </c>
      <c r="AU88" s="37">
        <f>'ZPO výpočet'!AU89</f>
        <v>0</v>
      </c>
      <c r="AV88" s="37">
        <f>'ZPO výpočet'!AV89</f>
        <v>0</v>
      </c>
      <c r="AW88" s="37">
        <f>'ZPO výpočet'!AW89</f>
        <v>0</v>
      </c>
      <c r="AX88" s="37">
        <f>'ZPO výpočet'!AX89</f>
        <v>0</v>
      </c>
      <c r="AY88" s="37">
        <f>'ZPO výpočet'!AY89</f>
        <v>0</v>
      </c>
      <c r="AZ88" s="46">
        <f t="shared" si="25"/>
        <v>170904</v>
      </c>
      <c r="BA88" s="47" t="str">
        <f t="shared" si="26"/>
        <v>Směsné stavební a demoliční odpady neuvedené pod čísly 17 09 01, 17 09 02 a 17 09 03 - nevhodné jako TZS</v>
      </c>
    </row>
    <row r="89" spans="1:53" ht="60" hidden="1" customHeight="1" x14ac:dyDescent="0.25">
      <c r="A89" s="58">
        <f>'ZPO výpočet'!A90:D90</f>
        <v>190801</v>
      </c>
      <c r="B89" s="59"/>
      <c r="C89" s="59"/>
      <c r="D89" s="59"/>
      <c r="E89" s="57" t="str">
        <f>'ZPO výpočet'!E90:J90</f>
        <v>Shrabky z česlí</v>
      </c>
      <c r="F89" s="57"/>
      <c r="G89" s="57"/>
      <c r="H89" s="57"/>
      <c r="I89" s="57"/>
      <c r="J89" s="57"/>
      <c r="K89" s="52" t="str">
        <f>'ZPO výpočet'!K90:M90</f>
        <v>O</v>
      </c>
      <c r="L89" s="52"/>
      <c r="M89" s="52"/>
      <c r="N89" s="52" t="str">
        <f>'ZPO výpočet'!N90:P90</f>
        <v>NE</v>
      </c>
      <c r="O89" s="53"/>
      <c r="P89" s="53"/>
      <c r="Q89" s="52" t="str">
        <f>'ZPO výpočet'!Q90:S90</f>
        <v>Nejsou</v>
      </c>
      <c r="R89" s="54"/>
      <c r="S89" s="54"/>
      <c r="T89" s="51" t="str">
        <f>'ZPO výpočet'!T90:Y90</f>
        <v>Odpad vzniká při průtoku odpadních vod na ČOV Jičín před začátkem technologické linky na česlích, kde se hrubé nečistoty oddělují (separují) od dalších látek.</v>
      </c>
      <c r="U89" s="51"/>
      <c r="V89" s="51"/>
      <c r="W89" s="51"/>
      <c r="X89" s="51"/>
      <c r="Y89" s="51"/>
      <c r="Z89" s="51" t="str">
        <f>'ZPO výpočet'!Z90:AA90</f>
        <v>Vysoce heterogenní směs odpadů většinou pevného skupenství plovoucí v odpadní vodě - dále nevyužitelná směs plastových, papírových obalů s ojedinělým výskytem dřeva, textilu a jiných materiálů.</v>
      </c>
      <c r="AA89" s="51"/>
      <c r="AB89" s="51" t="str">
        <f>'ZPO výpočet'!AB90:AC90</f>
        <v xml:space="preserve">Vysoce heterogenní dále nevyužitelná směs odpadů. Vzhledem k povaze odpadu, který je tvořen velmi nesourodou směsí nejrůznějších typů materiálů je prakticky nemožné odebrat reprezentativní vzorek, který by svými vlastnostmi odpovídal vlastnostem vzorkovaného celku. Na základě provedeného úsudku lze deklarovat, že odpad splňuje podmínky pro přijetí na skládce kategorie S-O03 v souladu s platnou legislativou. </v>
      </c>
      <c r="AC89" s="51"/>
      <c r="AD89" s="37" t="str">
        <f>'ZPO výpočet'!AD90</f>
        <v>pevné</v>
      </c>
      <c r="AE89" s="37" t="str">
        <f>'ZPO výpočet'!AE90</f>
        <v>různorodá</v>
      </c>
      <c r="AF89" s="37" t="str">
        <f>'ZPO výpočet'!AF90</f>
        <v>typicky mírný</v>
      </c>
      <c r="AG89" s="37">
        <f>'ZPO výpočet'!AG90</f>
        <v>0</v>
      </c>
      <c r="AH89" s="37" t="str">
        <f>'ZPO výpočet'!AH90</f>
        <v>Ano</v>
      </c>
      <c r="AI89" s="37" t="str">
        <f>'ZPO výpočet'!AI90</f>
        <v>heterogennní</v>
      </c>
      <c r="AJ89" s="37" t="str">
        <f>'ZPO výpočet'!AJ90</f>
        <v>Nejsou stanovena, standartně překrytí a hutnění</v>
      </c>
      <c r="AK89" s="37">
        <f>'ZPO výpočet'!AK90</f>
        <v>0</v>
      </c>
      <c r="AL89" s="37" t="str">
        <f>'ZPO výpočet'!AL90</f>
        <v>&gt; 6,5</v>
      </c>
      <c r="AM89" s="37" t="str">
        <f>'ZPO výpočet'!AM90</f>
        <v>upřesnění: výhřevnost je proměnlivá dle složení odpadu</v>
      </c>
      <c r="AN89" s="37" t="str">
        <f>'ZPO výpočet'!AN90</f>
        <v>&lt; 10</v>
      </c>
      <c r="AO89" s="37" t="str">
        <f>'ZPO výpočet'!AO90</f>
        <v>Prakticky s ohledem na současný a vědecký pokrok nelze tento odpad materiálově recyklovat</v>
      </c>
      <c r="AP89" s="37" t="str">
        <f>'ZPO výpočet'!AP90</f>
        <v>Úpravou nelze dosáhnout snížení objemu odpadu nebo snížení nebo odstranění nebezpečných vlastností</v>
      </c>
      <c r="AQ89" s="37" t="str">
        <f>'ZPO výpočet'!AQ90</f>
        <v>Celkové nepříznivé dopady úpravy odpadu na ŽP převyšují příznivé dopady jeho odstranění</v>
      </c>
      <c r="AR89" s="37">
        <f>'ZPO výpočet'!AR90</f>
        <v>0</v>
      </c>
      <c r="AS89" s="37">
        <f>'ZPO výpočet'!AS90</f>
        <v>0</v>
      </c>
      <c r="AT89" s="37">
        <f>'ZPO výpočet'!AT90</f>
        <v>0</v>
      </c>
      <c r="AU89" s="37">
        <f>'ZPO výpočet'!AU90</f>
        <v>0</v>
      </c>
      <c r="AV89" s="37">
        <f>'ZPO výpočet'!AV90</f>
        <v>0</v>
      </c>
      <c r="AW89" s="37">
        <f>'ZPO výpočet'!AW90</f>
        <v>0</v>
      </c>
      <c r="AX89" s="37">
        <f>'ZPO výpočet'!AX90</f>
        <v>0</v>
      </c>
      <c r="AY89" s="37">
        <f>'ZPO výpočet'!AY90</f>
        <v>0</v>
      </c>
      <c r="AZ89" s="46">
        <f t="shared" si="25"/>
        <v>190801</v>
      </c>
      <c r="BA89" s="47" t="str">
        <f t="shared" si="26"/>
        <v>Shrabky z česlí</v>
      </c>
    </row>
    <row r="90" spans="1:53" ht="43.5" hidden="1" customHeight="1" x14ac:dyDescent="0.25">
      <c r="A90" s="58">
        <f>'ZPO výpočet'!A91:D91</f>
        <v>190802</v>
      </c>
      <c r="B90" s="59"/>
      <c r="C90" s="59"/>
      <c r="D90" s="59"/>
      <c r="E90" s="57" t="str">
        <f>'ZPO výpočet'!E91:J91</f>
        <v>Odpady z lapáků písku</v>
      </c>
      <c r="F90" s="57"/>
      <c r="G90" s="57"/>
      <c r="H90" s="57"/>
      <c r="I90" s="57"/>
      <c r="J90" s="57"/>
      <c r="K90" s="52" t="str">
        <f>'ZPO výpočet'!K91:M91</f>
        <v>O</v>
      </c>
      <c r="L90" s="52"/>
      <c r="M90" s="52"/>
      <c r="N90" s="52" t="str">
        <f>'ZPO výpočet'!N91:P91</f>
        <v>NE</v>
      </c>
      <c r="O90" s="53"/>
      <c r="P90" s="53"/>
      <c r="Q90" s="52" t="str">
        <f>'ZPO výpočet'!Q91:S91</f>
        <v>Nejsou</v>
      </c>
      <c r="R90" s="54"/>
      <c r="S90" s="54"/>
      <c r="T90" s="51" t="str">
        <f>'ZPO výpočet'!T91:Y91</f>
        <v>Odpad vzniká při průtoku odpadních vod ČOV Jičín na začátku technologické linky v lapácích písků, kde se písek odděluje , separuje od dalších látek.</v>
      </c>
      <c r="U90" s="51"/>
      <c r="V90" s="51"/>
      <c r="W90" s="51"/>
      <c r="X90" s="51"/>
      <c r="Y90" s="51"/>
      <c r="Z90" s="51" t="str">
        <f>'ZPO výpočet'!Z91:AA91</f>
        <v>Pevná látka v rypném stavu, zemina, písek, usazené sedimenty</v>
      </c>
      <c r="AA90" s="51"/>
      <c r="AB90" s="51" t="str">
        <f>'ZPO výpočet'!AB91:AC91</f>
        <v xml:space="preserve">Homogenní dále nevyužitelná směs zeminy, písků a kamení zněčištěných od odpadů. Vzhledem k povaze odpadu, který je tvořen velmi nesourodou směsí nejrůznějších typů materiálů je prakticky nemožné odebrat reprezentativní vzorek, který by svými vlastnostmi odpovídal vlastnostem vzorkovaného celku. Na základě provedeného úsudku lze deklarovat, že odpad splňuje podmínky pro přijetí na skládce kategorie S-O03 v souladu s platnou legislativou. </v>
      </c>
      <c r="AC90" s="51"/>
      <c r="AD90" s="37" t="str">
        <f>'ZPO výpočet'!AD91</f>
        <v>pevné</v>
      </c>
      <c r="AE90" s="37" t="str">
        <f>'ZPO výpočet'!AE91</f>
        <v>šedá</v>
      </c>
      <c r="AF90" s="37" t="str">
        <f>'ZPO výpočet'!AF91</f>
        <v>typicky mírný</v>
      </c>
      <c r="AG90" s="37">
        <f>'ZPO výpočet'!AG91</f>
        <v>0</v>
      </c>
      <c r="AH90" s="37" t="str">
        <f>'ZPO výpočet'!AH91</f>
        <v>Ano</v>
      </c>
      <c r="AI90" s="37" t="str">
        <f>'ZPO výpočet'!AI91</f>
        <v>homogenní</v>
      </c>
      <c r="AJ90" s="37" t="str">
        <f>'ZPO výpočet'!AJ91</f>
        <v>Nejsou stanovena, standartně překrytí a hutnění</v>
      </c>
      <c r="AK90" s="37">
        <f>'ZPO výpočet'!AK91</f>
        <v>0</v>
      </c>
      <c r="AL90" s="37" t="str">
        <f>'ZPO výpočet'!AL91</f>
        <v>&lt; 6,5</v>
      </c>
      <c r="AM90" s="37" t="str">
        <f>'ZPO výpočet'!AM91</f>
        <v>upřesnění: předpoklad nízká výhřevnost dle složení odpadu</v>
      </c>
      <c r="AN90" s="37" t="str">
        <f>'ZPO výpočet'!AN91</f>
        <v>&lt; 10</v>
      </c>
      <c r="AO90" s="37" t="str">
        <f>'ZPO výpočet'!AO91</f>
        <v>Prakticky s ohledem na současný a vědecký pokrok nelze tento odpad materiálově recyklovat</v>
      </c>
      <c r="AP90" s="37" t="str">
        <f>'ZPO výpočet'!AP91</f>
        <v>Úpravou nelze dosáhnout snížení objemu odpadu nebo snížení nebo odstranění nebezpečných vlastností</v>
      </c>
      <c r="AQ90" s="37" t="str">
        <f>'ZPO výpočet'!AQ91</f>
        <v>Celkové nepříznivé dopady úpravy odpadu na ŽP převyšují příznivé dopady jeho odstranění</v>
      </c>
      <c r="AR90" s="37">
        <f>'ZPO výpočet'!AR91</f>
        <v>0</v>
      </c>
      <c r="AS90" s="37">
        <f>'ZPO výpočet'!AS91</f>
        <v>0</v>
      </c>
      <c r="AT90" s="37">
        <f>'ZPO výpočet'!AT91</f>
        <v>0</v>
      </c>
      <c r="AU90" s="37">
        <f>'ZPO výpočet'!AU91</f>
        <v>0</v>
      </c>
      <c r="AV90" s="37">
        <f>'ZPO výpočet'!AV91</f>
        <v>0</v>
      </c>
      <c r="AW90" s="37">
        <f>'ZPO výpočet'!AW91</f>
        <v>0</v>
      </c>
      <c r="AX90" s="37">
        <f>'ZPO výpočet'!AX91</f>
        <v>0</v>
      </c>
      <c r="AY90" s="37">
        <f>'ZPO výpočet'!AY91</f>
        <v>0</v>
      </c>
      <c r="AZ90" s="46">
        <f t="shared" si="25"/>
        <v>190802</v>
      </c>
      <c r="BA90" s="47" t="str">
        <f t="shared" si="26"/>
        <v>Odpady z lapáků písku</v>
      </c>
    </row>
    <row r="91" spans="1:53" ht="60" hidden="1" customHeight="1" x14ac:dyDescent="0.25">
      <c r="A91" s="58">
        <f>'ZPO výpočet'!A92:D92</f>
        <v>190901</v>
      </c>
      <c r="B91" s="59"/>
      <c r="C91" s="59"/>
      <c r="D91" s="59"/>
      <c r="E91" s="57" t="str">
        <f>'ZPO výpočet'!E92:J92</f>
        <v>Pevné odpady z primárního čištění (z česlí a filtrů)</v>
      </c>
      <c r="F91" s="57"/>
      <c r="G91" s="57"/>
      <c r="H91" s="57"/>
      <c r="I91" s="57"/>
      <c r="J91" s="57"/>
      <c r="K91" s="52" t="str">
        <f>'ZPO výpočet'!K92:M92</f>
        <v>O</v>
      </c>
      <c r="L91" s="52"/>
      <c r="M91" s="52"/>
      <c r="N91" s="52" t="str">
        <f>'ZPO výpočet'!N92:P92</f>
        <v>NE</v>
      </c>
      <c r="O91" s="53"/>
      <c r="P91" s="53"/>
      <c r="Q91" s="52" t="str">
        <f>'ZPO výpočet'!Q92:S92</f>
        <v>Nejsou</v>
      </c>
      <c r="R91" s="54"/>
      <c r="S91" s="54"/>
      <c r="T91" s="51" t="str">
        <f>'ZPO výpočet'!T92:Y92</f>
        <v>Odpad vzniká při průtoku odpadních vod na ČOV Jičín před začátkem technologické linky na česlícha filtrech, kde se hrubé nečistoty oddělují (separují) od dalších látek.</v>
      </c>
      <c r="U91" s="51"/>
      <c r="V91" s="51"/>
      <c r="W91" s="51"/>
      <c r="X91" s="51"/>
      <c r="Y91" s="51"/>
      <c r="Z91" s="51" t="str">
        <f>'ZPO výpočet'!Z92:AA92</f>
        <v>Vysoce heterogenní směs odpadů většinou pevného skupenství plovoucí v odpadní vodě - dále nevyužitelná směs plastových, papírových obalů s ojedinělým výskytem dřeva, textilu a jiných materiálů.</v>
      </c>
      <c r="AA91" s="51"/>
      <c r="AB91" s="51" t="str">
        <f>'ZPO výpočet'!AB92:AC92</f>
        <v xml:space="preserve">Vysoce heterogenní dále nevyužitelná směs odpadů. Vzhledem k povaze odpadu, který je tvořen velmi nesourodou směsí nejrůznějších typů materiálů je prakticky nemožné odebrat reprezentativní vzorek, který by svými vlastnostmi odpovídal vlastnostem vzorkovaného celku. Na základě provedeného úsudku lze deklarovat, že odpad splňuje podmínky pro přijetí na skládce kategorie S-O03 v souladu s platnou legislativou. </v>
      </c>
      <c r="AC91" s="51"/>
      <c r="AD91" s="37" t="str">
        <f>'ZPO výpočet'!AD92</f>
        <v>pevné</v>
      </c>
      <c r="AE91" s="37" t="str">
        <f>'ZPO výpočet'!AE92</f>
        <v>šedá</v>
      </c>
      <c r="AF91" s="37" t="str">
        <f>'ZPO výpočet'!AF92</f>
        <v>typicky mírný</v>
      </c>
      <c r="AG91" s="37">
        <f>'ZPO výpočet'!AG92</f>
        <v>0</v>
      </c>
      <c r="AH91" s="37" t="str">
        <f>'ZPO výpočet'!AH92</f>
        <v>Ano</v>
      </c>
      <c r="AI91" s="37" t="str">
        <f>'ZPO výpočet'!AI92</f>
        <v>heterogennní</v>
      </c>
      <c r="AJ91" s="37" t="str">
        <f>'ZPO výpočet'!AJ92</f>
        <v>Nejsou stanovena, standartně překrytí a hutnění</v>
      </c>
      <c r="AK91" s="37">
        <f>'ZPO výpočet'!AK92</f>
        <v>0</v>
      </c>
      <c r="AL91" s="37" t="str">
        <f>'ZPO výpočet'!AL92</f>
        <v>&gt; 6,5</v>
      </c>
      <c r="AM91" s="37" t="str">
        <f>'ZPO výpočet'!AM92</f>
        <v>upřesnění: výhřevnost je proměnlivá dle složení odpadu</v>
      </c>
      <c r="AN91" s="37" t="str">
        <f>'ZPO výpočet'!AN92</f>
        <v>&lt; 10</v>
      </c>
      <c r="AO91" s="37" t="str">
        <f>'ZPO výpočet'!AO92</f>
        <v>Prakticky s ohledem na současný a vědecký pokrok nelze tento odpad materiálově recyklovat</v>
      </c>
      <c r="AP91" s="37" t="str">
        <f>'ZPO výpočet'!AP92</f>
        <v>Úpravou nelze dosáhnout snížení objemu odpadu nebo snížení nebo odstranění nebezpečných vlastností</v>
      </c>
      <c r="AQ91" s="37" t="str">
        <f>'ZPO výpočet'!AQ92</f>
        <v>Celkové nepříznivé dopady úpravy odpadu na ŽP převyšují příznivé dopady jeho odstranění</v>
      </c>
      <c r="AR91" s="37">
        <f>'ZPO výpočet'!AR92</f>
        <v>0</v>
      </c>
      <c r="AS91" s="37">
        <f>'ZPO výpočet'!AS92</f>
        <v>0</v>
      </c>
      <c r="AT91" s="37">
        <f>'ZPO výpočet'!AT92</f>
        <v>0</v>
      </c>
      <c r="AU91" s="37">
        <f>'ZPO výpočet'!AU92</f>
        <v>0</v>
      </c>
      <c r="AV91" s="37">
        <f>'ZPO výpočet'!AV92</f>
        <v>0</v>
      </c>
      <c r="AW91" s="37">
        <f>'ZPO výpočet'!AW92</f>
        <v>0</v>
      </c>
      <c r="AX91" s="37">
        <f>'ZPO výpočet'!AX92</f>
        <v>0</v>
      </c>
      <c r="AY91" s="37">
        <f>'ZPO výpočet'!AY92</f>
        <v>0</v>
      </c>
      <c r="AZ91" s="46">
        <f t="shared" si="25"/>
        <v>190901</v>
      </c>
      <c r="BA91" s="47" t="str">
        <f t="shared" si="26"/>
        <v>Pevné odpady z primárního čištění (z česlí a filtrů)</v>
      </c>
    </row>
    <row r="92" spans="1:53" ht="54.75" hidden="1" customHeight="1" x14ac:dyDescent="0.25">
      <c r="A92" s="58">
        <f>'ZPO výpočet'!A93:D93</f>
        <v>191212</v>
      </c>
      <c r="B92" s="59"/>
      <c r="C92" s="59"/>
      <c r="D92" s="59"/>
      <c r="E92" s="57" t="str">
        <f>'ZPO výpočet'!E93:J93</f>
        <v xml:space="preserve">	
Jiné odpady (včetně směsí materiálů) z mechanické úpravy odpadu neuvedené pod číslem 19 12 11</v>
      </c>
      <c r="F92" s="57"/>
      <c r="G92" s="57"/>
      <c r="H92" s="57"/>
      <c r="I92" s="57"/>
      <c r="J92" s="57"/>
      <c r="K92" s="52" t="str">
        <f>'ZPO výpočet'!K93:M93</f>
        <v>O</v>
      </c>
      <c r="L92" s="52"/>
      <c r="M92" s="52"/>
      <c r="N92" s="52" t="str">
        <f>'ZPO výpočet'!N93:P93</f>
        <v>ANO</v>
      </c>
      <c r="O92" s="53"/>
      <c r="P92" s="53"/>
      <c r="Q92" s="52" t="str">
        <f>'ZPO výpočet'!Q93:S93</f>
        <v>Nejsou</v>
      </c>
      <c r="R92" s="54"/>
      <c r="S92" s="54"/>
      <c r="T92" s="51" t="str">
        <f>'ZPO výpočet'!T93:Y93</f>
        <v>Odpad vzníká jako zbytková část z roztřídění např. na  provozech sběrného dvora, třídírny plastů, papíru a skla</v>
      </c>
      <c r="U92" s="51"/>
      <c r="V92" s="51"/>
      <c r="W92" s="51"/>
      <c r="X92" s="51"/>
      <c r="Y92" s="51"/>
      <c r="Z92" s="51" t="str">
        <f>'ZPO výpočet'!Z93:AA93</f>
        <v>Vysoce heterogenní směs odpadů. Odpad tvoří směs veškerých smetků, zbytků, znečištěných plastů, papírů, přetříděného objemného odpadu atd.</v>
      </c>
      <c r="AA92" s="51"/>
      <c r="AB92" s="51" t="str">
        <f>'ZPO výpočet'!AB93:AC93</f>
        <v>Jedná se o dále nevyužitelnou směs odpadů vznikajících mechanickým tříděním  (úpravou) ostatních odpadů, zejména z třídění objemného odpadu, separace plastů, papíru a skla. Vzhledem k povaze odpadu, který je tvořen velmi nesourodou směsí nejrůznějších typů materiálů je prakticky nemožné odebrat reprezentativní vzorek, který by svými vlastnostmi odpovídal vlastnostem vzorkovaného celku. Na základě provedeného úsudku lze deklarovat, že odpad splňuje podmínky pro přijetí na skládce kategorie S-OO3 v souladu s platnou legislativou.</v>
      </c>
      <c r="AC92" s="51"/>
      <c r="AD92" s="37" t="str">
        <f>'ZPO výpočet'!AD93</f>
        <v>pevné</v>
      </c>
      <c r="AE92" s="37" t="str">
        <f>'ZPO výpočet'!AE93</f>
        <v>různorodá</v>
      </c>
      <c r="AF92" s="37" t="str">
        <f>'ZPO výpočet'!AF93</f>
        <v>typicky mírný</v>
      </c>
      <c r="AG92" s="37">
        <f>'ZPO výpočet'!AG93</f>
        <v>0</v>
      </c>
      <c r="AH92" s="37" t="str">
        <f>'ZPO výpočet'!AH93</f>
        <v>Ne</v>
      </c>
      <c r="AI92" s="37" t="str">
        <f>'ZPO výpočet'!AI93</f>
        <v>heterogennní</v>
      </c>
      <c r="AJ92" s="37" t="str">
        <f>'ZPO výpočet'!AJ93</f>
        <v>Nejsou stanovena, standartně překrytí a hutnění</v>
      </c>
      <c r="AK92" s="37">
        <f>'ZPO výpočet'!AK93</f>
        <v>0</v>
      </c>
      <c r="AL92" s="37" t="str">
        <f>'ZPO výpočet'!AL93</f>
        <v>&lt; 6,5</v>
      </c>
      <c r="AM92" s="37" t="str">
        <f>'ZPO výpočet'!AM93</f>
        <v>upřesnění: výhřevnost je proměnlivá dle složení odpadu</v>
      </c>
      <c r="AN92" s="37" t="str">
        <f>'ZPO výpočet'!AN93</f>
        <v>&lt; 10</v>
      </c>
      <c r="AO92" s="37" t="str">
        <f>'ZPO výpočet'!AO93</f>
        <v>Z odpadu již byly v místě jeho vzniku vytříděny využitelné či nebezpečné složky</v>
      </c>
      <c r="AP92" s="37" t="str">
        <f>'ZPO výpočet'!AP93</f>
        <v>Prakticky s ohledem na současný a vědecký pokrok nelze tento odpad materiálově recyklovat</v>
      </c>
      <c r="AQ92" s="37">
        <f>'ZPO výpočet'!AQ93</f>
        <v>0</v>
      </c>
      <c r="AR92" s="37">
        <f>'ZPO výpočet'!AR93</f>
        <v>0</v>
      </c>
      <c r="AS92" s="37">
        <f>'ZPO výpočet'!AS93</f>
        <v>0</v>
      </c>
      <c r="AT92" s="37">
        <f>'ZPO výpočet'!AT93</f>
        <v>0</v>
      </c>
      <c r="AU92" s="37">
        <f>'ZPO výpočet'!AU93</f>
        <v>0</v>
      </c>
      <c r="AV92" s="37">
        <f>'ZPO výpočet'!AV93</f>
        <v>0</v>
      </c>
      <c r="AW92" s="37">
        <f>'ZPO výpočet'!AW93</f>
        <v>0</v>
      </c>
      <c r="AX92" s="37">
        <f>'ZPO výpočet'!AX93</f>
        <v>0</v>
      </c>
      <c r="AY92" s="37">
        <f>'ZPO výpočet'!AY93</f>
        <v>0</v>
      </c>
      <c r="AZ92" s="46">
        <f t="shared" si="25"/>
        <v>191212</v>
      </c>
      <c r="BA92" s="47" t="str">
        <f t="shared" si="26"/>
        <v xml:space="preserve">	
Jiné odpady (včetně směsí materiálů) z mechanické úpravy odpadu neuvedené pod číslem 19 12 11</v>
      </c>
    </row>
    <row r="93" spans="1:53" ht="79.5" hidden="1" customHeight="1" x14ac:dyDescent="0.25">
      <c r="A93" s="58">
        <f>'ZPO výpočet'!A94:D94</f>
        <v>200202</v>
      </c>
      <c r="B93" s="59"/>
      <c r="C93" s="59"/>
      <c r="D93" s="59"/>
      <c r="E93" s="57" t="str">
        <f>'ZPO výpočet'!E94:J94</f>
        <v>Zemina a kamení</v>
      </c>
      <c r="F93" s="57"/>
      <c r="G93" s="57"/>
      <c r="H93" s="57"/>
      <c r="I93" s="57"/>
      <c r="J93" s="57"/>
      <c r="K93" s="52" t="str">
        <f>'ZPO výpočet'!K94:M94</f>
        <v>O</v>
      </c>
      <c r="L93" s="52"/>
      <c r="M93" s="52"/>
      <c r="N93" s="52" t="str">
        <f>'ZPO výpočet'!N94:P94</f>
        <v>NE</v>
      </c>
      <c r="O93" s="53"/>
      <c r="P93" s="53"/>
      <c r="Q93" s="52" t="str">
        <f>'ZPO výpočet'!Q94:S94</f>
        <v>Nejsou</v>
      </c>
      <c r="R93" s="54"/>
      <c r="S93" s="54"/>
      <c r="T93" s="51" t="str">
        <f>'ZPO výpočet'!T94:Y94</f>
        <v>Odpad vzniká při údržbě zahrady či stavebních úpravách na pozemku původce.</v>
      </c>
      <c r="U93" s="51"/>
      <c r="V93" s="51"/>
      <c r="W93" s="51"/>
      <c r="X93" s="51"/>
      <c r="Y93" s="51"/>
      <c r="Z93" s="51" t="str">
        <f>'ZPO výpočet'!Z94:AA94</f>
        <v>Odpad je převážně tvořen výkopovou zeminou, kamením, může být znečištěn nevyužitelnými příměsemi jako beton, cihly, plasty, sklo, dřevo, kořeny, kovy apod. (pouze však malé kusy)</v>
      </c>
      <c r="AA93" s="51"/>
      <c r="AB93" s="51" t="str">
        <f>'ZPO výpočet'!AB94:AC94</f>
        <v>Odpad je převážně tvořen výkopovou zeminou, kamením a dalšími podobnými materiály na bázi především přírodních materiálů. Odpad může být znečištěn nevyužitelnými příměsemi malých a velmi malých rozměrů jako beton, cihly, plasty (vč. PVC), sklo, dřevo, kovy apod. takovým způsobem, že je nemožná jeho další úprava za účelem snížení objemu a/nebo úprava k využití (např. k zasypávání nebo k recyklaci). Vzhledem k většinovému zastoupení zeminy a kamení v odpadu zařadil původce odpad  pod katalog.č. 170504. Odpad pochází ze stavební činnosti (výkopových a podobných prací). Svým charakterem se až na výjimky jedná o odpad vhodný pro technické zabezpečení skládky. Odpad není znečištěn žádnou nebezpečnou látkou, nebezpečné a využitelné složky byly vytříděny. Původce (popř. předávající osoba / dodavatel) na základě znalosti vstupních surovin, technologie vzniku, úpravy a dalších informací o odpadu, předpokládá u odpadu splnění vyluhovatelnosti i všech dalších relevantních ukazatelů pro přijetí, stanovených vyhláškou č. 273/2021 Sb., o podrobnostech nakládání s odpady, v platném znění, pro odpovídající skupinu skládky, na kterou může být odpad vzhledem ke svým vlastnostem, vyluhovatelnosti a složení dle tohoto základního popisu uložen. Vzhledem ke složení odpadu převážně z materiálů přírodního původu (zemina, kamení) a vzniku odpadu při běžné stavební činnosti (zemní práce v nekontaminovaném prostředí) je zřejmé, že odpad neobsahuje ani neuvolňuje nadlimitní množství sledovaných těžkých kovů, solí ani jiných složek (viz příloha č. 10 k vyhlášce č. 273/2021 Sb.), jež by mohly způsobit překročení povolených limitů sledovaných ukazatelů vyluhovatelnosti pro danou skupinu skládky . Odpad vzhledem ke svým vlastnostem, složení a s přihlédnutím k místním technickým a ekonomickýcm podmínkám nelze využít či jinak odstranit v souladu s hierarchií odpadového hospodářství. Materiálová recyklace odpadu není možná ani účelná z důvodu přítomnosti nežádoucích příměsí a složek.</v>
      </c>
      <c r="AC93" s="51"/>
      <c r="AD93" s="37" t="str">
        <f>'ZPO výpočet'!AD94</f>
        <v>pevné</v>
      </c>
      <c r="AE93" s="37" t="str">
        <f>'ZPO výpočet'!AE94</f>
        <v>žlutá, hnědá až šedočerná</v>
      </c>
      <c r="AF93" s="37" t="str">
        <f>'ZPO výpočet'!AF94</f>
        <v>bez zápachu</v>
      </c>
      <c r="AG93" s="37">
        <f>'ZPO výpočet'!AG94</f>
        <v>0</v>
      </c>
      <c r="AH93" s="37" t="str">
        <f>'ZPO výpočet'!AH94</f>
        <v>Ne</v>
      </c>
      <c r="AI93" s="37" t="str">
        <f>'ZPO výpočet'!AI94</f>
        <v>homogenní</v>
      </c>
      <c r="AJ93" s="37" t="str">
        <f>'ZPO výpočet'!AJ94</f>
        <v>Nejsou stanovena, standartně překrytí a hutnění</v>
      </c>
      <c r="AK93" s="37">
        <f>'ZPO výpočet'!AK94</f>
        <v>0</v>
      </c>
      <c r="AL93" s="37" t="str">
        <f>'ZPO výpočet'!AL94</f>
        <v>&lt; 6,5</v>
      </c>
      <c r="AM93" s="37" t="str">
        <f>'ZPO výpočet'!AM94</f>
        <v>upřesnění: pouze stavební materiál, předpoklad nízká</v>
      </c>
      <c r="AN93" s="37" t="str">
        <f>'ZPO výpočet'!AN94</f>
        <v>&lt; 10</v>
      </c>
      <c r="AO93" s="37" t="str">
        <f>'ZPO výpočet'!AO94</f>
        <v>Úpravou nelze dosáhnout snížení objemu odpadu nebo snížení nebo odstranění nebezpečných vlastností</v>
      </c>
      <c r="AP93" s="37">
        <f>'ZPO výpočet'!AP94</f>
        <v>0</v>
      </c>
      <c r="AQ93" s="37">
        <f>'ZPO výpočet'!AQ94</f>
        <v>0</v>
      </c>
      <c r="AR93" s="37">
        <f>'ZPO výpočet'!AR94</f>
        <v>0</v>
      </c>
      <c r="AS93" s="37">
        <f>'ZPO výpočet'!AS94</f>
        <v>0</v>
      </c>
      <c r="AT93" s="37">
        <f>'ZPO výpočet'!AT94</f>
        <v>0</v>
      </c>
      <c r="AU93" s="37">
        <f>'ZPO výpočet'!AU94</f>
        <v>0</v>
      </c>
      <c r="AV93" s="37">
        <f>'ZPO výpočet'!AV94</f>
        <v>0</v>
      </c>
      <c r="AW93" s="37">
        <f>'ZPO výpočet'!AW94</f>
        <v>0</v>
      </c>
      <c r="AX93" s="37">
        <f>'ZPO výpočet'!AX94</f>
        <v>0</v>
      </c>
      <c r="AY93" s="37">
        <f>'ZPO výpočet'!AY94</f>
        <v>0</v>
      </c>
      <c r="AZ93" s="46">
        <f t="shared" si="25"/>
        <v>200202</v>
      </c>
      <c r="BA93" s="47" t="str">
        <f t="shared" si="26"/>
        <v>Zemina a kamení</v>
      </c>
    </row>
    <row r="94" spans="1:53" ht="75" hidden="1" customHeight="1" x14ac:dyDescent="0.25">
      <c r="A94" s="58">
        <f>'ZPO výpočet'!A95:D95</f>
        <v>200203</v>
      </c>
      <c r="B94" s="59"/>
      <c r="C94" s="59"/>
      <c r="D94" s="59"/>
      <c r="E94" s="57" t="str">
        <f>'ZPO výpočet'!E95:J95</f>
        <v>Jiný biologicky nerozložitelný odpad</v>
      </c>
      <c r="F94" s="57"/>
      <c r="G94" s="57"/>
      <c r="H94" s="57"/>
      <c r="I94" s="57"/>
      <c r="J94" s="57"/>
      <c r="K94" s="52" t="str">
        <f>'ZPO výpočet'!K95:M95</f>
        <v>O</v>
      </c>
      <c r="L94" s="52"/>
      <c r="M94" s="52"/>
      <c r="N94" s="52" t="str">
        <f>'ZPO výpočet'!N95:P95</f>
        <v>NE</v>
      </c>
      <c r="O94" s="53"/>
      <c r="P94" s="53"/>
      <c r="Q94" s="52" t="str">
        <f>'ZPO výpočet'!Q95:S95</f>
        <v>Nejsou</v>
      </c>
      <c r="R94" s="54"/>
      <c r="S94" s="54"/>
      <c r="T94" s="51" t="str">
        <f>'ZPO výpočet'!T95:Y95</f>
        <v xml:space="preserve">Odpad vzniká v komunální sféře (města, obce). Tvoří jej biologicky nerozložitelný odpad - zemina, kameny, stavební materiály, nerozložitelný odpad. </v>
      </c>
      <c r="U94" s="51"/>
      <c r="V94" s="51"/>
      <c r="W94" s="51"/>
      <c r="X94" s="51"/>
      <c r="Y94" s="51"/>
      <c r="Z94" s="51" t="str">
        <f>'ZPO výpočet'!Z95:AA95</f>
        <v>Vysoce heterogenní směs odpadů, ze kterých byly vytříděny využitelné a nebezpečné složky, jedná se o směs biologicky nerozložitelných  odpadů.</v>
      </c>
      <c r="AA94" s="51"/>
      <c r="AB94" s="51" t="str">
        <f>'ZPO výpočet'!AB95:AC95</f>
        <v>Odpad vzniká při činnosti v komunální sféře - při rekonstrukcích parků, zahrad a dále souostřeďovaním ze hbřitovů a zahradnictví. Odpad tvoří směs biologicky nerozložitelných  odpadů, protože způsob provedení/odstranění neumožňuje jejich podrobnější vytřídění. Vzhledem k povaze odpadu, který je tvořen velmi nesourodou směsí nejrůznějších typů materiálů je prakticky nemožné odebrat reprezentativní vzorek, který by svými vlastnostmi odpovídal vlastnostem vzorkovaného celku. Na základě provedeného úsudku lze deklarovat, že odpad splňuje podmínky pro přijetí na skládce kategorie S-O03 v souladu s platnou legislativou.</v>
      </c>
      <c r="AC94" s="51"/>
      <c r="AD94" s="37" t="str">
        <f>'ZPO výpočet'!AD95</f>
        <v>pevné</v>
      </c>
      <c r="AE94" s="37" t="str">
        <f>'ZPO výpočet'!AE95</f>
        <v>různorodá</v>
      </c>
      <c r="AF94" s="37" t="str">
        <f>'ZPO výpočet'!AF95</f>
        <v>typicky mírný</v>
      </c>
      <c r="AG94" s="37">
        <f>'ZPO výpočet'!AG95</f>
        <v>0</v>
      </c>
      <c r="AH94" s="37" t="str">
        <f>'ZPO výpočet'!AH95</f>
        <v>Ne</v>
      </c>
      <c r="AI94" s="37" t="str">
        <f>'ZPO výpočet'!AI95</f>
        <v>heterogennní</v>
      </c>
      <c r="AJ94" s="37" t="str">
        <f>'ZPO výpočet'!AJ95</f>
        <v>Nejsou stanovena, standartně překrytí a hutnění</v>
      </c>
      <c r="AK94" s="37">
        <f>'ZPO výpočet'!AK95</f>
        <v>0</v>
      </c>
      <c r="AL94" s="37" t="str">
        <f>'ZPO výpočet'!AL95</f>
        <v>&gt; 6,5</v>
      </c>
      <c r="AM94" s="37" t="str">
        <f>'ZPO výpočet'!AM95</f>
        <v>upřesnění: výhřevnost je proměnlivá dle složení odpadu</v>
      </c>
      <c r="AN94" s="37" t="str">
        <f>'ZPO výpočet'!AN95</f>
        <v>&lt; 10</v>
      </c>
      <c r="AO94" s="37" t="str">
        <f>'ZPO výpočet'!AO95</f>
        <v>Úpravou nelze dosáhnout snížení objemu odpadu nebo snížení nebo odstranění nebezpečných vlastností</v>
      </c>
      <c r="AP94" s="37" t="str">
        <f>'ZPO výpočet'!AP95</f>
        <v>Z odpadu již byly v místě jeho vzniku vytříděny využitelné či nebezpečné složky</v>
      </c>
      <c r="AQ94" s="37" t="str">
        <f>'ZPO výpočet'!AQ95</f>
        <v>Prakticky s ohledem na současný a vědecký pokrok nelze tento odpad materiálově recyklovat</v>
      </c>
      <c r="AR94" s="37">
        <f>'ZPO výpočet'!AR95</f>
        <v>0</v>
      </c>
      <c r="AS94" s="37">
        <f>'ZPO výpočet'!AS95</f>
        <v>0</v>
      </c>
      <c r="AT94" s="37">
        <f>'ZPO výpočet'!AT95</f>
        <v>0</v>
      </c>
      <c r="AU94" s="37">
        <f>'ZPO výpočet'!AU95</f>
        <v>0</v>
      </c>
      <c r="AV94" s="37">
        <f>'ZPO výpočet'!AV95</f>
        <v>0</v>
      </c>
      <c r="AW94" s="37">
        <f>'ZPO výpočet'!AW95</f>
        <v>0</v>
      </c>
      <c r="AX94" s="37">
        <f>'ZPO výpočet'!AX95</f>
        <v>0</v>
      </c>
      <c r="AY94" s="37">
        <f>'ZPO výpočet'!AY95</f>
        <v>0</v>
      </c>
      <c r="AZ94" s="46">
        <f t="shared" si="25"/>
        <v>200203</v>
      </c>
      <c r="BA94" s="47" t="str">
        <f t="shared" si="26"/>
        <v>Jiný biologicky nerozložitelný odpad</v>
      </c>
    </row>
    <row r="95" spans="1:53" ht="139.5" hidden="1" customHeight="1" x14ac:dyDescent="0.25">
      <c r="A95" s="58">
        <f>'ZPO výpočet'!A96:D96</f>
        <v>200301</v>
      </c>
      <c r="B95" s="59"/>
      <c r="C95" s="59"/>
      <c r="D95" s="59"/>
      <c r="E95" s="57" t="str">
        <f>'ZPO výpočet'!E96:J96</f>
        <v>Směsný komunální odpad - svoz</v>
      </c>
      <c r="F95" s="57"/>
      <c r="G95" s="57"/>
      <c r="H95" s="57"/>
      <c r="I95" s="57"/>
      <c r="J95" s="57"/>
      <c r="K95" s="52" t="str">
        <f>'ZPO výpočet'!K96:M96</f>
        <v>O</v>
      </c>
      <c r="L95" s="52"/>
      <c r="M95" s="52"/>
      <c r="N95" s="52" t="str">
        <f>'ZPO výpočet'!N96:P96</f>
        <v>NE</v>
      </c>
      <c r="O95" s="53"/>
      <c r="P95" s="53"/>
      <c r="Q95" s="52" t="str">
        <f>'ZPO výpočet'!Q96:S96</f>
        <v>Nejsou</v>
      </c>
      <c r="R95" s="54"/>
      <c r="S95" s="54"/>
      <c r="T95" s="51" t="str">
        <f>'ZPO výpočet'!T96:Y96</f>
        <v>Odpad ze svozu sběrových nádob na komunální odpad, zařazených do systému shromážďování, sběru, přepravy, třídění, využívání a odstraňování komunálních odpadů vznikajících na katastrálním území obce jako nevyužitelný zbytek po předchozím odděleném soustřeďování recyklovatelných komunálních odpadů na místech a dle pokynů  určených obcí. Odpad obsahuje dále nevyužitelné směsi různých materiálů jako např. plastů vč. PVC, ošetřeného dřeva, kompozitních materiálů s obsahem plastů (vč. PVC), skla (např. drátosklo), porcelánu, znečištěné oděvy atd.</v>
      </c>
      <c r="U95" s="51"/>
      <c r="V95" s="51"/>
      <c r="W95" s="51"/>
      <c r="X95" s="51"/>
      <c r="Y95" s="51"/>
      <c r="Z95" s="51" t="str">
        <f>'ZPO výpočet'!Z96:AA96</f>
        <v>Komunální odpad po vytřídění využitelných a nebezpečných složek obsahující popel, uliční smetky a dále nevyužitelné zbytky plastů, papíru, kovových předmětů, jídla, jiných biologicky rozložitelných odpadů, skla, vyřazených a nefunkčních předmětů a zařízení apod.</v>
      </c>
      <c r="AA95" s="51"/>
      <c r="AB95" s="51" t="str">
        <f>'ZPO výpočet'!AB96:AC96</f>
        <v>Jedná se o odpad ze svozu sběrových nádob na komunální odpad, zařazených do systému shromážďování, sběru, přepravy, třídění, využívání a odstraňování komunálních odpadů vznikajících na katastrálním území obce  jako nevyužitelný zbytek po předchozím odděleném soustřeďování recyklovatelných komunálních odpadů na místech a dle pokynů  určených obcí, příp. dle obecního systému odpadového hospodářství. Vzhledem k povaze odpadu, který je tvořen nesourodou směsí nejrůznějších druhů materiálů, je nemožné odebrat reprezentativní vzorek, který by svými vlastnostmi odpovídal vlastnostem vzorkovaného celku/odpadu. Odpad není znečištěn žádnou nebezpečnou látkou, nebezpečné a využitelné složky byly  před umístěním do sběrné nádoby na předávaný odpad vytříděny, další úprava odpadu s ohledem na způsob odstranění není nutná ani účelná. Původce (popř. předávající osoba / dodavatel) na základě znalosti vstupních surovin, technologie vzniku, úpravy a dalších informací o odpadu, předpokládá u odpadu splnění vyluhovatelnosti i všech dalších relevantních ukazatelů pro přijetí, stanovených vyhláškou č. 273/2021 Sb., o podrobnostech nakládání s odpady, v platném znění, pro odpovídající skupinu skládky, na kterou může být odpad vzhledem ke svým vlastnostem, vyluhovatelnosti a složení dle tohoto základního popisu uložen. Vzhledem ke složení odpadu z běžně používaných materiálů a původnímu určení odpadu (např. dále nevyužitelné obaly vč. zbytků potravin, smetky, použité výrobky denní potřeby atd....) lze důvodně předpokládat, že odpad neobsahuje ani neuvolňuje nadlimitní množství sledovaných těžkých kovů, solí ani jiných složek (viz příloha č. 10 k vyhlášce č. 273/2021 Sb.), jež by mohly způsobit překročení povolených limitů sledovaných ukazatelů vyluhovatelnosti pro danou skupinu skládky. Odpad vzhledem ke svým vlastnostem, složení a s přihlédnutím k místním technickým a ekonomickým podmínkám nelze využít či jinak odstranit v souladu s hierarchií odpadového hospodářství. Odstranění odpadu ve spalovně není možné z technicko - ekonomických důvodů (např. dojezdová vzdálenost, kapacita spalovny, požadavky na homogenitu a výhřevnost odpadu, přítomnost složek s nadlimitním obsahem chloru apod.).Na základě provedeného úsudku lze deklarovat, že odpad splňuje podmínky pro přijetí na skládce kategorie S-OO3 v souladu s platnou legislativou.</v>
      </c>
      <c r="AC95" s="51"/>
      <c r="AD95" s="37" t="str">
        <f>'ZPO výpočet'!AD96</f>
        <v>pevné</v>
      </c>
      <c r="AE95" s="37" t="str">
        <f>'ZPO výpočet'!AE96</f>
        <v>různorodá</v>
      </c>
      <c r="AF95" s="37" t="str">
        <f>'ZPO výpočet'!AF96</f>
        <v>silný</v>
      </c>
      <c r="AG95" s="37">
        <f>'ZPO výpočet'!AG96</f>
        <v>0</v>
      </c>
      <c r="AH95" s="37" t="str">
        <f>'ZPO výpočet'!AH96</f>
        <v>Ne</v>
      </c>
      <c r="AI95" s="37" t="str">
        <f>'ZPO výpočet'!AI96</f>
        <v>heterogennní</v>
      </c>
      <c r="AJ95" s="37" t="str">
        <f>'ZPO výpočet'!AJ96</f>
        <v>Nejsou stanovena</v>
      </c>
      <c r="AK95" s="37">
        <f>'ZPO výpočet'!AK96</f>
        <v>0</v>
      </c>
      <c r="AL95" s="37" t="str">
        <f>'ZPO výpočet'!AL96</f>
        <v>&gt; 6,5</v>
      </c>
      <c r="AM95" s="37" t="str">
        <f>'ZPO výpočet'!AM96</f>
        <v>upřesnění: výhřevnost je proměnlivá dle složení odpadu</v>
      </c>
      <c r="AN95" s="37" t="str">
        <f>'ZPO výpočet'!AN96</f>
        <v>&lt; 10</v>
      </c>
      <c r="AO95" s="37" t="str">
        <f>'ZPO výpočet'!AO96</f>
        <v>Úpravou nelze dosáhnout snížení objemu odpadu nebo snížení nebo odstranění nebezpečných vlastností</v>
      </c>
      <c r="AP95" s="37" t="str">
        <f>'ZPO výpočet'!AP96</f>
        <v>Z odpadu již byly v místě jeho vzniku vytříděny využitelné či nebezpečné složky</v>
      </c>
      <c r="AQ95" s="37" t="str">
        <f>'ZPO výpočet'!AQ96</f>
        <v>Prakticky s ohledem na současný a vědecký pokrok nelze tento odpad materiálově recyklovat</v>
      </c>
      <c r="AR95" s="37">
        <f>'ZPO výpočet'!AR96</f>
        <v>0</v>
      </c>
      <c r="AS95" s="37">
        <f>'ZPO výpočet'!AS96</f>
        <v>0</v>
      </c>
      <c r="AT95" s="37">
        <f>'ZPO výpočet'!AT96</f>
        <v>0</v>
      </c>
      <c r="AU95" s="37">
        <f>'ZPO výpočet'!AU96</f>
        <v>0</v>
      </c>
      <c r="AV95" s="37">
        <f>'ZPO výpočet'!AV96</f>
        <v>0</v>
      </c>
      <c r="AW95" s="37">
        <f>'ZPO výpočet'!AW96</f>
        <v>0</v>
      </c>
      <c r="AX95" s="37">
        <f>'ZPO výpočet'!AX96</f>
        <v>0</v>
      </c>
      <c r="AY95" s="37">
        <f>'ZPO výpočet'!AY96</f>
        <v>0</v>
      </c>
      <c r="AZ95" s="46">
        <f t="shared" si="25"/>
        <v>200301</v>
      </c>
      <c r="BA95" s="47" t="str">
        <f t="shared" si="26"/>
        <v>Směsný komunální odpad - svoz</v>
      </c>
    </row>
    <row r="96" spans="1:53" ht="150" hidden="1" customHeight="1" x14ac:dyDescent="0.25">
      <c r="A96" s="58">
        <f>'ZPO výpočet'!A97:D97</f>
        <v>200301</v>
      </c>
      <c r="B96" s="59"/>
      <c r="C96" s="59"/>
      <c r="D96" s="59"/>
      <c r="E96" s="57" t="str">
        <f>'ZPO výpočet'!E97:J97</f>
        <v>Směsný komunální odpad - firma, občan</v>
      </c>
      <c r="F96" s="57"/>
      <c r="G96" s="57"/>
      <c r="H96" s="57"/>
      <c r="I96" s="57"/>
      <c r="J96" s="57"/>
      <c r="K96" s="52" t="str">
        <f>'ZPO výpočet'!K97:M97</f>
        <v>O</v>
      </c>
      <c r="L96" s="52"/>
      <c r="M96" s="52"/>
      <c r="N96" s="52" t="str">
        <f>'ZPO výpočet'!N97:P97</f>
        <v>NE</v>
      </c>
      <c r="O96" s="53"/>
      <c r="P96" s="53"/>
      <c r="Q96" s="52" t="str">
        <f>'ZPO výpočet'!Q97:S97</f>
        <v>Nejsou</v>
      </c>
      <c r="R96" s="54"/>
      <c r="S96" s="54"/>
      <c r="T96" s="51" t="str">
        <f>'ZPO výpočet'!T97:Y97</f>
        <v>Odpad vzniká při úklidu budov, administrativních prostor, areálu, bytu, domu, domácnosti apod.</v>
      </c>
      <c r="U96" s="51"/>
      <c r="V96" s="51"/>
      <c r="W96" s="51"/>
      <c r="X96" s="51"/>
      <c r="Y96" s="51"/>
      <c r="Z96" s="51" t="str">
        <f>'ZPO výpočet'!Z97:AA97</f>
        <v>Vysoce heterogenní směs odpadů, ze kterých byly vytříděny využitelné a nebezpečné složky, jedná se o směs smetí, odpadků, zbytků potravin, nevyužitelných obalů, odpadu z odpadkových košů atd.</v>
      </c>
      <c r="AA96" s="51"/>
      <c r="AB96" s="51" t="str">
        <f>'ZPO výpočet'!AB97:AC97</f>
        <v>Jedná se o dále nevyužitelnou směs odpadů vznikajících při úklidu budov, administrativních prostor, areálu, bytu, domu, domácnosti apod. Vzhledem k povaze odpadu, který je tvořen nesourodou směsí nejrůznějších druhů materiálů, je nemožné odebrat reprezentativní vzorek, který by svými vlastnostmi odpovídal vlastnostem vzorkovaného celku/odpadu. Odpad není znečištěn žádnou nebezpečnou látkou, nebezpečné a využitelné složky byly vytříděny, další úprava odpadu s ohledem na způsob odstranění není nutná ani účelná. Původce (popř. předávající osoba / dodavatel) na základě znalosti vstupních surovin, technologie vzniku, úpravy a dalších informací o odpadu, předpokládá u odpadu splnění vyluhovatelnosti i všech dalších relevantních ukazatelů pro přijetí, stanovených vyhláškou č. 273/2021 Sb., o podrobnostech nakládání s odpady, v platném znění, pro odpovídající skupinu skládky, na kterou může být odpad vzhledem ke svým vlastnostem, vyluhovatelnosti a složení dle tohoto základního popisu uložen. Vzhledem ke složení odpadu z běžně používaných materiálů a původnímu určení odpadu (např. dále nevyužitelné obaly vč. zbytků potravin, smetky, použité výrobky denní potřeby atd....) lze důvodně předpokládat, že odpad neobsahuje ani neuvolňuje nadlimitní množství sledovaných těžkých kovů, solí ani jiných složek (viz příloha č. 10 k vyhlášce č. 273/2021 Sb.), jež by mohly způsobit překročení povolených limitů sledovaných ukazatelů vyluhovatelnosti pro danou skupinu skládky. Odpad vzhledem ke svým vlastnostem, složení a s přihlédnutím k místním technickým a ekonomickýcm podmínkám nelze využít či jinak odstranit v souladu s hierarchií odpadového hospodářství. Na základě provedeného úsudku lze deklarovat, že odpad splňuje podmínky pro přijetí na skládce kategorie S-OO3 v souladu s platnou legislativou.</v>
      </c>
      <c r="AC96" s="51"/>
      <c r="AD96" s="37" t="str">
        <f>'ZPO výpočet'!AD97</f>
        <v>pevné</v>
      </c>
      <c r="AE96" s="37" t="str">
        <f>'ZPO výpočet'!AE97</f>
        <v>různorodá</v>
      </c>
      <c r="AF96" s="37" t="str">
        <f>'ZPO výpočet'!AF97</f>
        <v>silný</v>
      </c>
      <c r="AG96" s="37">
        <f>'ZPO výpočet'!AG97</f>
        <v>0</v>
      </c>
      <c r="AH96" s="37" t="str">
        <f>'ZPO výpočet'!AH97</f>
        <v>Ne</v>
      </c>
      <c r="AI96" s="37" t="str">
        <f>'ZPO výpočet'!AI97</f>
        <v>heterogennní</v>
      </c>
      <c r="AJ96" s="37" t="str">
        <f>'ZPO výpočet'!AJ97</f>
        <v>Nejsou stanovena</v>
      </c>
      <c r="AK96" s="37">
        <f>'ZPO výpočet'!AK97</f>
        <v>0</v>
      </c>
      <c r="AL96" s="37" t="str">
        <f>'ZPO výpočet'!AL97</f>
        <v>&gt; 6,5</v>
      </c>
      <c r="AM96" s="37" t="str">
        <f>'ZPO výpočet'!AM97</f>
        <v>upřesnění: výhřevnost je proměnlivá dle složení odpadu</v>
      </c>
      <c r="AN96" s="37" t="str">
        <f>'ZPO výpočet'!AN97</f>
        <v>&lt; 10</v>
      </c>
      <c r="AO96" s="37" t="str">
        <f>'ZPO výpočet'!AO97</f>
        <v>Úpravou nelze dosáhnout snížení objemu odpadu nebo snížení nebo odstranění nebezpečných vlastností</v>
      </c>
      <c r="AP96" s="37" t="str">
        <f>'ZPO výpočet'!AP97</f>
        <v>Z odpadu již byly v místě jeho vzniku vytříděny využitelné či nebezpečné složky</v>
      </c>
      <c r="AQ96" s="37" t="str">
        <f>'ZPO výpočet'!AQ97</f>
        <v>Prakticky s ohledem na současný a vědecký pokrok nelze tento odpad materiálově recyklovat</v>
      </c>
      <c r="AR96" s="37">
        <f>'ZPO výpočet'!AR97</f>
        <v>0</v>
      </c>
      <c r="AS96" s="37">
        <f>'ZPO výpočet'!AS97</f>
        <v>0</v>
      </c>
      <c r="AT96" s="37">
        <f>'ZPO výpočet'!AT97</f>
        <v>0</v>
      </c>
      <c r="AU96" s="37">
        <f>'ZPO výpočet'!AU97</f>
        <v>0</v>
      </c>
      <c r="AV96" s="37">
        <f>'ZPO výpočet'!AV97</f>
        <v>0</v>
      </c>
      <c r="AW96" s="37">
        <f>'ZPO výpočet'!AW97</f>
        <v>0</v>
      </c>
      <c r="AX96" s="37">
        <f>'ZPO výpočet'!AX97</f>
        <v>0</v>
      </c>
      <c r="AY96" s="37">
        <f>'ZPO výpočet'!AY97</f>
        <v>0</v>
      </c>
      <c r="AZ96" s="46">
        <f t="shared" si="25"/>
        <v>200301</v>
      </c>
      <c r="BA96" s="47" t="str">
        <f t="shared" si="26"/>
        <v>Směsný komunální odpad - firma, občan</v>
      </c>
    </row>
    <row r="97" spans="1:53" ht="90.75" hidden="1" customHeight="1" x14ac:dyDescent="0.25">
      <c r="A97" s="58">
        <f>'ZPO výpočet'!A98:D98</f>
        <v>200302</v>
      </c>
      <c r="B97" s="59"/>
      <c r="C97" s="59"/>
      <c r="D97" s="59"/>
      <c r="E97" s="57" t="str">
        <f>'ZPO výpočet'!E98:J98</f>
        <v>Odpad z tržišť</v>
      </c>
      <c r="F97" s="57"/>
      <c r="G97" s="57"/>
      <c r="H97" s="57"/>
      <c r="I97" s="57"/>
      <c r="J97" s="57"/>
      <c r="K97" s="52" t="str">
        <f>'ZPO výpočet'!K98:M98</f>
        <v>O</v>
      </c>
      <c r="L97" s="52"/>
      <c r="M97" s="52"/>
      <c r="N97" s="52" t="str">
        <f>'ZPO výpočet'!N98:P98</f>
        <v>NE</v>
      </c>
      <c r="O97" s="53"/>
      <c r="P97" s="53"/>
      <c r="Q97" s="52" t="str">
        <f>'ZPO výpočet'!Q98:S98</f>
        <v>Nejsou</v>
      </c>
      <c r="R97" s="54"/>
      <c r="S97" s="54"/>
      <c r="T97" s="51" t="str">
        <f>'ZPO výpočet'!T98:Y98</f>
        <v>Odpad vzniká při úklidu města, obce, tvoří jej smetky z komunikací a komunální odpad včetně biologické složky</v>
      </c>
      <c r="U97" s="51"/>
      <c r="V97" s="51"/>
      <c r="W97" s="51"/>
      <c r="X97" s="51"/>
      <c r="Y97" s="51"/>
      <c r="Z97" s="51" t="str">
        <f>'ZPO výpočet'!Z98:AA98</f>
        <v>Vysoce heterogenní směs odpadů, ze kterých byly vytříděny využitelné a nebezpečné složky, jedná se o směs smetí, odpadků, zbytků potravin, nevyužitelných obalů  atd.</v>
      </c>
      <c r="AA97" s="51"/>
      <c r="AB97" s="51" t="str">
        <f>'ZPO výpočet'!AB98:AC98</f>
        <v>Odpad vzniká při úklidu trhů, tvoří jej jak smetky z komunikací, zvláště zemina, kameny, ale i komunální odpad včetně biologické složky.  Vzhledem k povaze odpadu, který je tvořen velmi nesourodou směsí nejrůznějších typů materiálů je prakticky nemožné odebrat reprezentativní vzorek, který by svými vlastnostmi odpovídal vlastnostem vzorkovaného celku. Na základě provedeného úsudku lze deklarovat, že odpad splňuje podmínky pro přijetí na skládce kategorie S-OO3 v souladu s platnou legislativou.</v>
      </c>
      <c r="AC97" s="51"/>
      <c r="AD97" s="37" t="str">
        <f>'ZPO výpočet'!AD98</f>
        <v>pevné</v>
      </c>
      <c r="AE97" s="37" t="str">
        <f>'ZPO výpočet'!AE98</f>
        <v>různorodá</v>
      </c>
      <c r="AF97" s="37" t="str">
        <f>'ZPO výpočet'!AF98</f>
        <v>typicky mírný</v>
      </c>
      <c r="AG97" s="37">
        <f>'ZPO výpočet'!AG98</f>
        <v>0</v>
      </c>
      <c r="AH97" s="37" t="str">
        <f>'ZPO výpočet'!AH98</f>
        <v>Ne</v>
      </c>
      <c r="AI97" s="37" t="str">
        <f>'ZPO výpočet'!AI98</f>
        <v>heterogennní</v>
      </c>
      <c r="AJ97" s="37" t="str">
        <f>'ZPO výpočet'!AJ98</f>
        <v>Nejsou stanovena</v>
      </c>
      <c r="AK97" s="37">
        <f>'ZPO výpočet'!AK98</f>
        <v>0</v>
      </c>
      <c r="AL97" s="37" t="str">
        <f>'ZPO výpočet'!AL98</f>
        <v>&gt; 6,5</v>
      </c>
      <c r="AM97" s="37" t="str">
        <f>'ZPO výpočet'!AM98</f>
        <v>upřesnění: výhřevnost je proměnlivá dle složení odpadu</v>
      </c>
      <c r="AN97" s="37" t="str">
        <f>'ZPO výpočet'!AN98</f>
        <v>&lt; 10</v>
      </c>
      <c r="AO97" s="37" t="str">
        <f>'ZPO výpočet'!AO98</f>
        <v>Úpravou nelze dosáhnout snížení objemu odpadu nebo snížení nebo odstranění nebezpečných vlastností</v>
      </c>
      <c r="AP97" s="37" t="str">
        <f>'ZPO výpočet'!AP98</f>
        <v>Technicky neproveditelné</v>
      </c>
      <c r="AQ97" s="37">
        <f>'ZPO výpočet'!AQ98</f>
        <v>0</v>
      </c>
      <c r="AR97" s="37">
        <f>'ZPO výpočet'!AR98</f>
        <v>0</v>
      </c>
      <c r="AS97" s="37">
        <f>'ZPO výpočet'!AS98</f>
        <v>0</v>
      </c>
      <c r="AT97" s="37">
        <f>'ZPO výpočet'!AT98</f>
        <v>0</v>
      </c>
      <c r="AU97" s="37">
        <f>'ZPO výpočet'!AU98</f>
        <v>0</v>
      </c>
      <c r="AV97" s="37">
        <f>'ZPO výpočet'!AV98</f>
        <v>0</v>
      </c>
      <c r="AW97" s="37">
        <f>'ZPO výpočet'!AW98</f>
        <v>0</v>
      </c>
      <c r="AX97" s="37">
        <f>'ZPO výpočet'!AX98</f>
        <v>0</v>
      </c>
      <c r="AY97" s="37">
        <f>'ZPO výpočet'!AY98</f>
        <v>0</v>
      </c>
      <c r="AZ97" s="46">
        <f t="shared" si="25"/>
        <v>200302</v>
      </c>
      <c r="BA97" s="47" t="str">
        <f t="shared" si="26"/>
        <v>Odpad z tržišť</v>
      </c>
    </row>
    <row r="98" spans="1:53" ht="89.25" hidden="1" customHeight="1" x14ac:dyDescent="0.25">
      <c r="A98" s="58">
        <f>'ZPO výpočet'!A99:D99</f>
        <v>200303</v>
      </c>
      <c r="B98" s="59"/>
      <c r="C98" s="59"/>
      <c r="D98" s="59"/>
      <c r="E98" s="57" t="str">
        <f>'ZPO výpočet'!E99:J99</f>
        <v>Uliční smetky</v>
      </c>
      <c r="F98" s="57"/>
      <c r="G98" s="57"/>
      <c r="H98" s="57"/>
      <c r="I98" s="57"/>
      <c r="J98" s="57"/>
      <c r="K98" s="52" t="str">
        <f>'ZPO výpočet'!K99:M99</f>
        <v>O</v>
      </c>
      <c r="L98" s="52"/>
      <c r="M98" s="52"/>
      <c r="N98" s="52" t="str">
        <f>'ZPO výpočet'!N99:P99</f>
        <v>NE</v>
      </c>
      <c r="O98" s="53"/>
      <c r="P98" s="53"/>
      <c r="Q98" s="52" t="str">
        <f>'ZPO výpočet'!Q99:S99</f>
        <v>Nejsou</v>
      </c>
      <c r="R98" s="54"/>
      <c r="S98" s="54"/>
      <c r="T98" s="51" t="str">
        <f>'ZPO výpočet'!T99:Y99</f>
        <v xml:space="preserve">Odpad vzniká při úklidu města, obce, tvoří jej smetky z komunikací, zvláště zemina, kameny, stavební materiály a uklizený posypový materiál. </v>
      </c>
      <c r="U98" s="51"/>
      <c r="V98" s="51"/>
      <c r="W98" s="51"/>
      <c r="X98" s="51"/>
      <c r="Y98" s="51"/>
      <c r="Z98" s="51" t="str">
        <f>'ZPO výpočet'!Z99:AA99</f>
        <v>Vysoce heterogenní směs odpadů. Odpad tvoří směs veškerých smetků, protože způsob provedení/odstranění neumožňuje jejich podrobnější vytřídění.</v>
      </c>
      <c r="AA98" s="51"/>
      <c r="AB98" s="51" t="str">
        <f>'ZPO výpočet'!AB99:AC99</f>
        <v>Tvoří jej smetky z komunikací, zvláště zemina, kameny, stavební materiály a uklizený posypový materiál.  Vzhledem k povaze odpadu, který je tvořen velmi nesourodou směsí nejrůznějších typů materiálů je prakticky nemožné odebrat reprezentativní vzorek, který by svými vlastnostmi odpovídal vlastnostem vzorkovaného celku. Na základě provedeného úsudku lze deklarovat, že odpad splňuje podmínky pro přijetí na skládce kategorie S-OO3 v souladu s platnou legislativou.</v>
      </c>
      <c r="AC98" s="51"/>
      <c r="AD98" s="37" t="str">
        <f>'ZPO výpočet'!AD99</f>
        <v>pevné</v>
      </c>
      <c r="AE98" s="37" t="str">
        <f>'ZPO výpočet'!AE99</f>
        <v>černá</v>
      </c>
      <c r="AF98" s="37" t="str">
        <f>'ZPO výpočet'!AF99</f>
        <v>chemický</v>
      </c>
      <c r="AG98" s="37">
        <f>'ZPO výpočet'!AG99</f>
        <v>0</v>
      </c>
      <c r="AH98" s="37" t="str">
        <f>'ZPO výpočet'!AH99</f>
        <v>Ne</v>
      </c>
      <c r="AI98" s="37" t="str">
        <f>'ZPO výpočet'!AI99</f>
        <v>heterogennní</v>
      </c>
      <c r="AJ98" s="37" t="str">
        <f>'ZPO výpočet'!AJ99</f>
        <v>Nejsou stanovena</v>
      </c>
      <c r="AK98" s="37">
        <f>'ZPO výpočet'!AK99</f>
        <v>0</v>
      </c>
      <c r="AL98" s="37" t="str">
        <f>'ZPO výpočet'!AL99</f>
        <v>&lt; 6,5</v>
      </c>
      <c r="AM98" s="37" t="str">
        <f>'ZPO výpočet'!AM99</f>
        <v>upřesnění: předpoklad nízká výhřevnost dle složení smetků</v>
      </c>
      <c r="AN98" s="37" t="str">
        <f>'ZPO výpočet'!AN99</f>
        <v>&lt; 10</v>
      </c>
      <c r="AO98" s="37" t="str">
        <f>'ZPO výpočet'!AO99</f>
        <v>Úpravou nelze dosáhnout snížení objemu odpadu nebo snížení nebo odstranění nebezpečných vlastností</v>
      </c>
      <c r="AP98" s="37" t="str">
        <f>'ZPO výpočet'!AP99</f>
        <v>Technicky neproveditelné</v>
      </c>
      <c r="AQ98" s="37">
        <f>'ZPO výpočet'!AQ99</f>
        <v>0</v>
      </c>
      <c r="AR98" s="37">
        <f>'ZPO výpočet'!AR99</f>
        <v>0</v>
      </c>
      <c r="AS98" s="37">
        <f>'ZPO výpočet'!AS99</f>
        <v>0</v>
      </c>
      <c r="AT98" s="37">
        <f>'ZPO výpočet'!AT99</f>
        <v>0</v>
      </c>
      <c r="AU98" s="37">
        <f>'ZPO výpočet'!AU99</f>
        <v>0</v>
      </c>
      <c r="AV98" s="37">
        <f>'ZPO výpočet'!AV99</f>
        <v>0</v>
      </c>
      <c r="AW98" s="37">
        <f>'ZPO výpočet'!AW99</f>
        <v>0</v>
      </c>
      <c r="AX98" s="37">
        <f>'ZPO výpočet'!AX99</f>
        <v>0</v>
      </c>
      <c r="AY98" s="37">
        <f>'ZPO výpočet'!AY99</f>
        <v>0</v>
      </c>
      <c r="AZ98" s="46">
        <f t="shared" si="25"/>
        <v>200303</v>
      </c>
      <c r="BA98" s="47" t="str">
        <f t="shared" si="26"/>
        <v>Uliční smetky</v>
      </c>
    </row>
    <row r="99" spans="1:53" ht="98.25" hidden="1" customHeight="1" x14ac:dyDescent="0.25">
      <c r="A99" s="58">
        <f>'ZPO výpočet'!A100:D100</f>
        <v>200307</v>
      </c>
      <c r="B99" s="59"/>
      <c r="C99" s="59"/>
      <c r="D99" s="59"/>
      <c r="E99" s="57" t="str">
        <f>'ZPO výpočet'!E100:J100</f>
        <v>Objemný odpad - obec</v>
      </c>
      <c r="F99" s="57"/>
      <c r="G99" s="57"/>
      <c r="H99" s="57"/>
      <c r="I99" s="57"/>
      <c r="J99" s="57"/>
      <c r="K99" s="52" t="str">
        <f>'ZPO výpočet'!K100:M100</f>
        <v>O</v>
      </c>
      <c r="L99" s="52"/>
      <c r="M99" s="52"/>
      <c r="N99" s="52" t="str">
        <f>'ZPO výpočet'!N100:P100</f>
        <v>NE</v>
      </c>
      <c r="O99" s="53"/>
      <c r="P99" s="53"/>
      <c r="Q99" s="52" t="str">
        <f>'ZPO výpočet'!Q100:S100</f>
        <v>Nejsou</v>
      </c>
      <c r="R99" s="54"/>
      <c r="S99" s="54"/>
      <c r="T99" s="51" t="str">
        <f>'ZPO výpočet'!T100:Y100</f>
        <v>Nevyužitelný objemný komunální odpad z hromadného sběru organizovaného obcí po předchozím vytřídění a odděleném soustřeďování recyklovatelných komunálních odpadů na místech a dle pokynů  určených obcí.</v>
      </c>
      <c r="U99" s="51"/>
      <c r="V99" s="51"/>
      <c r="W99" s="51"/>
      <c r="X99" s="51"/>
      <c r="Y99" s="51"/>
      <c r="Z99" s="51" t="str">
        <f>'ZPO výpočet'!Z100:AA100</f>
        <v xml:space="preserve">Použitý starý nábytek (vytříděný bez čistého dřeva, dřevotřísky), koberce, matrace, linolea, zrcadla, zbytky po úklidu bez nebezpečných látek, drobný stavební odpad.  </v>
      </c>
      <c r="AA99" s="51"/>
      <c r="AB99" s="51" t="str">
        <f>'ZPO výpočet'!AB100:AC100</f>
        <v>Odpad vzniká z domácností, kanceláří, skladů, …atd. Jedná se převážně o použitý/poškozený starý nábytek, koberce, ...atp.  Z odpadu byly vytříděny nebezpečné složky a složky využitelné k recyklaci, odpad tedy již neobsahuje nebezpečné a využitelné složby. Vzhledem k povaze odpadu, který je tvořen nesourodou směsí nejrůznějších druhů materiálů, je nemožné odebrat reprezentativní vzorek, který by svými vlastnostmi odpovídal vlastnostem vzorkovaného celku/odpadu. Na základě provedeného úsudku lze deklarovat, že odpad splňuje podmínky pro přijetí na skládce kategorie S-OO3 v souladu s platnou legislativou.</v>
      </c>
      <c r="AC99" s="51"/>
      <c r="AD99" s="37" t="str">
        <f>'ZPO výpočet'!AD100</f>
        <v>pevné</v>
      </c>
      <c r="AE99" s="37" t="str">
        <f>'ZPO výpočet'!AE100</f>
        <v>různorodá</v>
      </c>
      <c r="AF99" s="37" t="str">
        <f>'ZPO výpočet'!AF100</f>
        <v>bez zápachu</v>
      </c>
      <c r="AG99" s="37">
        <f>'ZPO výpočet'!AG100</f>
        <v>0</v>
      </c>
      <c r="AH99" s="37" t="str">
        <f>'ZPO výpočet'!AH100</f>
        <v>Ne</v>
      </c>
      <c r="AI99" s="37" t="str">
        <f>'ZPO výpočet'!AI100</f>
        <v>heterogennní</v>
      </c>
      <c r="AJ99" s="37" t="str">
        <f>'ZPO výpočet'!AJ100</f>
        <v>Nejsou stanovena</v>
      </c>
      <c r="AK99" s="37">
        <f>'ZPO výpočet'!AK100</f>
        <v>0</v>
      </c>
      <c r="AL99" s="37" t="str">
        <f>'ZPO výpočet'!AL100</f>
        <v>&gt; 6,5</v>
      </c>
      <c r="AM99" s="37" t="str">
        <f>'ZPO výpočet'!AM100</f>
        <v>upřesnění: výhřevnost je proměnlivá dle složení odpadu</v>
      </c>
      <c r="AN99" s="37" t="str">
        <f>'ZPO výpočet'!AN100</f>
        <v>&lt; 10</v>
      </c>
      <c r="AO99" s="37" t="str">
        <f>'ZPO výpočet'!AO100</f>
        <v>Úpravou nelze dosáhnout snížení objemu odpadu nebo snížení nebo odstranění nebezpečných vlastností</v>
      </c>
      <c r="AP99" s="37" t="str">
        <f>'ZPO výpočet'!AP100</f>
        <v>Z odpadu již byly v místě jeho vzniku vytříděny využitelné či nebezpečné složky</v>
      </c>
      <c r="AQ99" s="37">
        <f>'ZPO výpočet'!AQ100</f>
        <v>0</v>
      </c>
      <c r="AR99" s="37">
        <f>'ZPO výpočet'!AR100</f>
        <v>0</v>
      </c>
      <c r="AS99" s="37">
        <f>'ZPO výpočet'!AS100</f>
        <v>0</v>
      </c>
      <c r="AT99" s="37">
        <f>'ZPO výpočet'!AT100</f>
        <v>0</v>
      </c>
      <c r="AU99" s="37">
        <f>'ZPO výpočet'!AU100</f>
        <v>0</v>
      </c>
      <c r="AV99" s="37">
        <f>'ZPO výpočet'!AV100</f>
        <v>0</v>
      </c>
      <c r="AW99" s="37">
        <f>'ZPO výpočet'!AW100</f>
        <v>0</v>
      </c>
      <c r="AX99" s="37">
        <f>'ZPO výpočet'!AX100</f>
        <v>0</v>
      </c>
      <c r="AY99" s="37">
        <f>'ZPO výpočet'!AY100</f>
        <v>0</v>
      </c>
      <c r="AZ99" s="46">
        <f t="shared" si="25"/>
        <v>200307</v>
      </c>
      <c r="BA99" s="47" t="str">
        <f t="shared" si="26"/>
        <v>Objemný odpad - obec</v>
      </c>
    </row>
    <row r="100" spans="1:53" ht="144.75" hidden="1" customHeight="1" x14ac:dyDescent="0.25">
      <c r="A100" s="58">
        <f>'ZPO výpočet'!A101:D101</f>
        <v>200307</v>
      </c>
      <c r="B100" s="59"/>
      <c r="C100" s="59"/>
      <c r="D100" s="59"/>
      <c r="E100" s="57" t="str">
        <f>'ZPO výpočet'!E101:J101</f>
        <v>Objemný odpad -firmy, občan</v>
      </c>
      <c r="F100" s="57"/>
      <c r="G100" s="57"/>
      <c r="H100" s="57"/>
      <c r="I100" s="57"/>
      <c r="J100" s="57"/>
      <c r="K100" s="52" t="str">
        <f>'ZPO výpočet'!K101:M101</f>
        <v>O</v>
      </c>
      <c r="L100" s="52"/>
      <c r="M100" s="52"/>
      <c r="N100" s="52" t="str">
        <f>'ZPO výpočet'!N101:P101</f>
        <v>NE</v>
      </c>
      <c r="O100" s="53"/>
      <c r="P100" s="53"/>
      <c r="Q100" s="52" t="str">
        <f>'ZPO výpočet'!Q101:S101</f>
        <v>Nejsou</v>
      </c>
      <c r="R100" s="54"/>
      <c r="S100" s="54"/>
      <c r="T100" s="51" t="str">
        <f>'ZPO výpočet'!T101:Y101</f>
        <v xml:space="preserve">Nevyužitelný objemný komunální odpad z domácností, kanceláří, skladů, …atd.   </v>
      </c>
      <c r="U100" s="51"/>
      <c r="V100" s="51"/>
      <c r="W100" s="51"/>
      <c r="X100" s="51"/>
      <c r="Y100" s="51"/>
      <c r="Z100" s="51" t="str">
        <f>'ZPO výpočet'!Z101:AA101</f>
        <v xml:space="preserve">Použitý starý nábytek (vytříděný bez čistého dřeva, dřevotřísky), koberce, matrace, linolea, zrcadla, zbytky po úklidu bez nebezpečných látek, drobný stavební odpad.  </v>
      </c>
      <c r="AA100" s="51"/>
      <c r="AB100" s="51" t="str">
        <f>'ZPO výpočet'!AB101:AC101</f>
        <v>Odpad vzniká z domácností, kanceláří, skladů, …atd. Jedná se převážně o použitý/poškozený starý nábytek, koberce, ...atp.  Z odpadu byly vytříděny nebezpečné složky a složky využitelné k recyklaci, odpad tedy již neobsahuje nebezpečné a využitelné složby. Vzhledem k povaze odpadu, který je tvořen nesourodou směsí nejrůznějších druhů materiálů, je nemožné odebrat reprezentativní vzorek, který by svými vlastnostmi odpovídal vlastnostem vzorkovaného celku/odpadu. Na základě provedeného úsudku lze deklarovat, že odpad splňuje podmínky pro přijetí na skládce kategorie S-OO3 v souladu s platnou legislativou.</v>
      </c>
      <c r="AC100" s="51"/>
      <c r="AD100" s="37" t="str">
        <f>'ZPO výpočet'!AD101</f>
        <v>pevné</v>
      </c>
      <c r="AE100" s="37" t="str">
        <f>'ZPO výpočet'!AE101</f>
        <v>různorodá</v>
      </c>
      <c r="AF100" s="37" t="str">
        <f>'ZPO výpočet'!AF101</f>
        <v>bez zápachu</v>
      </c>
      <c r="AG100" s="37">
        <f>'ZPO výpočet'!AG101</f>
        <v>0</v>
      </c>
      <c r="AH100" s="37" t="str">
        <f>'ZPO výpočet'!AH101</f>
        <v>Ne</v>
      </c>
      <c r="AI100" s="37" t="str">
        <f>'ZPO výpočet'!AI101</f>
        <v>heterogennní</v>
      </c>
      <c r="AJ100" s="37" t="str">
        <f>'ZPO výpočet'!AJ101</f>
        <v>Nejsou stanovena</v>
      </c>
      <c r="AK100" s="37">
        <f>'ZPO výpočet'!AK101</f>
        <v>0</v>
      </c>
      <c r="AL100" s="37" t="str">
        <f>'ZPO výpočet'!AL101</f>
        <v>&gt; 6,5</v>
      </c>
      <c r="AM100" s="37" t="str">
        <f>'ZPO výpočet'!AM101</f>
        <v>upřesnění: výhřevnost je proměnlivá dle složení odpadu</v>
      </c>
      <c r="AN100" s="37" t="str">
        <f>'ZPO výpočet'!AN101</f>
        <v>&lt; 10</v>
      </c>
      <c r="AO100" s="37" t="str">
        <f>'ZPO výpočet'!AO101</f>
        <v>Úpravou nelze dosáhnout snížení objemu odpadu nebo snížení nebo odstranění nebezpečných vlastností</v>
      </c>
      <c r="AP100" s="37" t="str">
        <f>'ZPO výpočet'!AP101</f>
        <v>Z odpadu již byly v místě jeho vzniku vytříděny využitelné či nebezpečné složky</v>
      </c>
      <c r="AQ100" s="37">
        <f>'ZPO výpočet'!AQ101</f>
        <v>0</v>
      </c>
      <c r="AR100" s="37">
        <f>'ZPO výpočet'!AR101</f>
        <v>0</v>
      </c>
      <c r="AS100" s="37">
        <f>'ZPO výpočet'!AS101</f>
        <v>0</v>
      </c>
      <c r="AT100" s="37">
        <f>'ZPO výpočet'!AT101</f>
        <v>0</v>
      </c>
      <c r="AU100" s="37">
        <f>'ZPO výpočet'!AU101</f>
        <v>0</v>
      </c>
      <c r="AV100" s="37">
        <f>'ZPO výpočet'!AV101</f>
        <v>0</v>
      </c>
      <c r="AW100" s="37">
        <f>'ZPO výpočet'!AW101</f>
        <v>0</v>
      </c>
      <c r="AX100" s="37">
        <f>'ZPO výpočet'!AX101</f>
        <v>0</v>
      </c>
      <c r="AY100" s="37">
        <f>'ZPO výpočet'!AY101</f>
        <v>0</v>
      </c>
      <c r="AZ100" s="46">
        <f t="shared" si="25"/>
        <v>200307</v>
      </c>
      <c r="BA100" s="47" t="str">
        <f t="shared" si="26"/>
        <v>Objemný odpad -firmy, občan</v>
      </c>
    </row>
    <row r="101" spans="1:53" hidden="1" x14ac:dyDescent="0.25">
      <c r="A101" s="58">
        <f>'ZPO výpočet'!A102:D102</f>
        <v>17050401</v>
      </c>
      <c r="B101" s="59"/>
      <c r="C101" s="59"/>
      <c r="D101" s="59"/>
      <c r="E101" s="57" t="str">
        <f>'ZPO výpočet'!E102:J102</f>
        <v>Sedimenty vytěžené z koryt vodních toků a vodních nádrží</v>
      </c>
      <c r="F101" s="57"/>
      <c r="G101" s="57"/>
      <c r="H101" s="57"/>
      <c r="I101" s="57"/>
      <c r="J101" s="57"/>
      <c r="K101" s="52" t="str">
        <f>'ZPO výpočet'!K102:M102</f>
        <v>O</v>
      </c>
      <c r="L101" s="52"/>
      <c r="M101" s="52"/>
      <c r="N101" s="52" t="str">
        <f>'ZPO výpočet'!N102:P102</f>
        <v>NE</v>
      </c>
      <c r="O101" s="53"/>
      <c r="P101" s="53"/>
      <c r="Q101" s="52" t="str">
        <f>'ZPO výpočet'!Q102:S102</f>
        <v>Nejsou</v>
      </c>
      <c r="R101" s="54"/>
      <c r="S101" s="54"/>
      <c r="T101" s="51" t="str">
        <f>'ZPO výpočet'!T102:Y102</f>
        <v>Odpad vzniká při zemních a výkopových pracích při čištění vodních toků a nádrží</v>
      </c>
      <c r="U101" s="51"/>
      <c r="V101" s="51"/>
      <c r="W101" s="51"/>
      <c r="X101" s="51"/>
      <c r="Y101" s="51"/>
      <c r="Z101" s="51" t="str">
        <f>'ZPO výpočet'!Z102:AA102</f>
        <v>Odpad je převážně tvořen výkopovou zeminou, kamením, může být znečištěn nevyužitelnými příměsemi jako beton, cihly, plasty, sklo, dřevo, kořeny, kovy apod. (pouze však malé kusy)</v>
      </c>
      <c r="AA101" s="51"/>
      <c r="AB101" s="51" t="str">
        <f>'ZPO výpočet'!AB102:AC102</f>
        <v>Odpad je převážně tvořen výkopovou zeminou, kamením a dalšími podobnými materiály na bázi především přírodních materiálů. Odpad může být znečištěn nevyužitelnými příměsemi malých a velmi malých rozměrů jako beton, cihly, plasty (vč. PVC), sklo, dřevo, kovy apod. takovým způsobem, že je nemožná jeho další úprava za účelem snížení objemu a/nebo úprava k využití (např. k zasypávání nebo k recyklaci). Vzhledem k většinovému zastoupení zeminy a kamení v odpadu zařadil původce odpad  pod katalog.č. 17050401. Odpad pochází z výkopových prací na vodních tocích a nádržích. Svým charakterem se až na výjimky jedná o odpad vhodný pro technické zabezpečení skládky. Odpad není znečištěn žádnou nebezpečnou látkou, nebezpečné a využitelné složky byly vytříděny. Původce (popř. předávající osoba / dodavatel) na základě znalosti vstupních surovin, technologie vzniku, úpravy a dalších informací o odpadu, předpokládá u odpadu splnění vyluhovatelnosti i všech dalších relevantních ukazatelů pro přijetí, stanovených vyhláškou č. 273/2021 Sb., o podrobnostech nakládání s odpady, v platném znění, pro odpovídající skupinu skládky, na kterou může být odpad vzhledem ke svým vlastnostem, vyluhovatelnosti a složení dle tohoto základního popisu uložen. Vzhledem ke složení odpadu převážně z materiálů přírodního původu (zemina, kamení) a vzniku odpadu při běžné činnosti (zemní práce v nekontaminovaném prostředí) je zřejmé, že odpad neobsahuje ani neuvolňuje nadlimitní množství sledovaných těžkých kovů, solí ani jiných složek (viz příloha č. 10 k vyhlášce č. 273/2021 Sb.), jež by mohly způsobit překročení povolených limitů sledovaných ukazatelů vyluhovatelnosti pro danou skupinu skládky . Odpad vzhledem ke svým vlastnostem, složení a s přihlédnutím k místním technickým a ekonomickýcm podmínkám nelze využít či jinak odstranit v souladu s hierarchií odpadového hospodářství. Materiálová recyklace odpadu není možná ani účelná z důvodu přítomnosti nežádoucích příměsí a složek. Vše výše uvedené musí být potvrzeno rozbory.</v>
      </c>
      <c r="AC101" s="51"/>
      <c r="AD101" s="37" t="str">
        <f>'ZPO výpočet'!AD102</f>
        <v>pevné, rypný stav</v>
      </c>
      <c r="AE101" s="37" t="str">
        <f>'ZPO výpočet'!AE102</f>
        <v>hnědá</v>
      </c>
      <c r="AF101" s="37" t="str">
        <f>'ZPO výpočet'!AF102</f>
        <v>typicky mírný</v>
      </c>
      <c r="AG101" s="37">
        <f>'ZPO výpočet'!AG102</f>
        <v>0</v>
      </c>
      <c r="AH101" s="37" t="str">
        <f>'ZPO výpočet'!AH102</f>
        <v>Ano</v>
      </c>
      <c r="AI101" s="37" t="str">
        <f>'ZPO výpočet'!AI102</f>
        <v>homogenní</v>
      </c>
      <c r="AJ101" s="37" t="str">
        <f>'ZPO výpočet'!AJ102</f>
        <v>Nejsou stanovena, standartně překrytí a hutnění</v>
      </c>
      <c r="AK101" s="37">
        <f>'ZPO výpočet'!AK102</f>
        <v>0</v>
      </c>
      <c r="AL101" s="37" t="str">
        <f>'ZPO výpočet'!AL102</f>
        <v>&lt; 6,5</v>
      </c>
      <c r="AM101" s="37" t="str">
        <f>'ZPO výpočet'!AM102</f>
        <v>upřesnění: pouze stavební materiál, předpoklad nízká</v>
      </c>
      <c r="AN101" s="37" t="str">
        <f>'ZPO výpočet'!AN102</f>
        <v>&lt; 10</v>
      </c>
      <c r="AO101" s="37" t="str">
        <f>'ZPO výpočet'!AO102</f>
        <v>Úpravou nelze dosáhnout snížení objemu odpadu nebo snížení nebo odstranění nebezpečných vlastností</v>
      </c>
      <c r="AP101" s="37">
        <f>'ZPO výpočet'!AP102</f>
        <v>0</v>
      </c>
      <c r="AQ101" s="37">
        <f>'ZPO výpočet'!AQ102</f>
        <v>0</v>
      </c>
      <c r="AR101" s="37">
        <f>'ZPO výpočet'!AR102</f>
        <v>0</v>
      </c>
      <c r="AS101" s="37">
        <f>'ZPO výpočet'!AS102</f>
        <v>0</v>
      </c>
      <c r="AT101" s="37">
        <f>'ZPO výpočet'!AT102</f>
        <v>0</v>
      </c>
      <c r="AU101" s="37">
        <f>'ZPO výpočet'!AU102</f>
        <v>0</v>
      </c>
      <c r="AV101" s="37">
        <f>'ZPO výpočet'!AV102</f>
        <v>0</v>
      </c>
      <c r="AW101" s="37">
        <f>'ZPO výpočet'!AW102</f>
        <v>0</v>
      </c>
      <c r="AX101" s="37">
        <f>'ZPO výpočet'!AX102</f>
        <v>0</v>
      </c>
      <c r="AY101" s="37">
        <f>'ZPO výpočet'!AY102</f>
        <v>0</v>
      </c>
      <c r="AZ101" s="46">
        <f t="shared" si="25"/>
        <v>17050401</v>
      </c>
      <c r="BA101" s="47" t="str">
        <f t="shared" si="26"/>
        <v>Sedimenty vytěžené z koryt vodních toků a vodních nádrží</v>
      </c>
    </row>
    <row r="102" spans="1:53" hidden="1" x14ac:dyDescent="0.25">
      <c r="A102" s="58">
        <f>'ZPO výpočet'!A103:D103</f>
        <v>0</v>
      </c>
      <c r="B102" s="59"/>
      <c r="C102" s="59"/>
      <c r="D102" s="59"/>
      <c r="E102" s="57">
        <f>'ZPO výpočet'!E103:J103</f>
        <v>0</v>
      </c>
      <c r="F102" s="57"/>
      <c r="G102" s="57"/>
      <c r="H102" s="57"/>
      <c r="I102" s="57"/>
      <c r="J102" s="57"/>
      <c r="K102" s="52">
        <f>'ZPO výpočet'!K103:M103</f>
        <v>0</v>
      </c>
      <c r="L102" s="52"/>
      <c r="M102" s="52"/>
      <c r="N102" s="52">
        <f>'ZPO výpočet'!N103:P103</f>
        <v>0</v>
      </c>
      <c r="O102" s="53"/>
      <c r="P102" s="53"/>
      <c r="Q102" s="52">
        <f>'ZPO výpočet'!Q103:S103</f>
        <v>0</v>
      </c>
      <c r="R102" s="54"/>
      <c r="S102" s="54"/>
      <c r="T102" s="51">
        <f>'ZPO výpočet'!T103:Y103</f>
        <v>0</v>
      </c>
      <c r="U102" s="51"/>
      <c r="V102" s="51"/>
      <c r="W102" s="51"/>
      <c r="X102" s="51"/>
      <c r="Y102" s="51"/>
      <c r="Z102" s="51">
        <f>'ZPO výpočet'!Z103:AA103</f>
        <v>0</v>
      </c>
      <c r="AA102" s="51"/>
      <c r="AB102" s="51">
        <f>'ZPO výpočet'!AB103:AC103</f>
        <v>0</v>
      </c>
      <c r="AC102" s="51"/>
      <c r="AD102" s="37">
        <f>'ZPO výpočet'!AD103</f>
        <v>0</v>
      </c>
      <c r="AE102" s="37">
        <f>'ZPO výpočet'!AE103</f>
        <v>0</v>
      </c>
      <c r="AF102" s="37">
        <f>'ZPO výpočet'!AF103</f>
        <v>0</v>
      </c>
      <c r="AG102" s="37">
        <f>'ZPO výpočet'!AG103</f>
        <v>0</v>
      </c>
      <c r="AH102" s="37">
        <f>'ZPO výpočet'!AH103</f>
        <v>0</v>
      </c>
      <c r="AI102" s="37">
        <f>'ZPO výpočet'!AI103</f>
        <v>0</v>
      </c>
      <c r="AJ102" s="37">
        <f>'ZPO výpočet'!AJ103</f>
        <v>0</v>
      </c>
      <c r="AK102" s="37">
        <f>'ZPO výpočet'!AK103</f>
        <v>0</v>
      </c>
      <c r="AL102" s="37">
        <f>'ZPO výpočet'!AL103</f>
        <v>0</v>
      </c>
      <c r="AM102" s="37">
        <f>'ZPO výpočet'!AM103</f>
        <v>0</v>
      </c>
      <c r="AN102" s="37">
        <f>'ZPO výpočet'!AN103</f>
        <v>0</v>
      </c>
      <c r="AO102" s="37">
        <f>'ZPO výpočet'!AO103</f>
        <v>0</v>
      </c>
      <c r="AP102" s="37">
        <f>'ZPO výpočet'!AP103</f>
        <v>0</v>
      </c>
      <c r="AQ102" s="37">
        <f>'ZPO výpočet'!AQ103</f>
        <v>0</v>
      </c>
      <c r="AR102" s="37">
        <f>'ZPO výpočet'!AR103</f>
        <v>0</v>
      </c>
      <c r="AS102" s="37">
        <f>'ZPO výpočet'!AS103</f>
        <v>0</v>
      </c>
      <c r="AT102" s="37">
        <f>'ZPO výpočet'!AT103</f>
        <v>0</v>
      </c>
      <c r="AU102" s="37">
        <f>'ZPO výpočet'!AU103</f>
        <v>0</v>
      </c>
      <c r="AV102" s="37">
        <f>'ZPO výpočet'!AV103</f>
        <v>0</v>
      </c>
      <c r="AW102" s="37">
        <f>'ZPO výpočet'!AW103</f>
        <v>0</v>
      </c>
      <c r="AX102" s="37">
        <f>'ZPO výpočet'!AX103</f>
        <v>0</v>
      </c>
      <c r="AY102" s="37">
        <f>'ZPO výpočet'!AY103</f>
        <v>0</v>
      </c>
      <c r="AZ102" s="46">
        <f t="shared" si="25"/>
        <v>0</v>
      </c>
      <c r="BA102" s="47">
        <f t="shared" si="26"/>
        <v>0</v>
      </c>
    </row>
    <row r="103" spans="1:53" hidden="1" x14ac:dyDescent="0.25">
      <c r="A103" s="58">
        <f>'ZPO výpočet'!A104:D104</f>
        <v>0</v>
      </c>
      <c r="B103" s="59"/>
      <c r="C103" s="59"/>
      <c r="D103" s="59"/>
      <c r="E103" s="57">
        <f>'ZPO výpočet'!E104:J104</f>
        <v>0</v>
      </c>
      <c r="F103" s="57"/>
      <c r="G103" s="57"/>
      <c r="H103" s="57"/>
      <c r="I103" s="57"/>
      <c r="J103" s="57"/>
      <c r="K103" s="52">
        <f>'ZPO výpočet'!K104:M104</f>
        <v>0</v>
      </c>
      <c r="L103" s="52"/>
      <c r="M103" s="52"/>
      <c r="N103" s="52">
        <f>'ZPO výpočet'!N104:P104</f>
        <v>0</v>
      </c>
      <c r="O103" s="53"/>
      <c r="P103" s="53"/>
      <c r="Q103" s="52">
        <f>'ZPO výpočet'!Q104:S104</f>
        <v>0</v>
      </c>
      <c r="R103" s="54"/>
      <c r="S103" s="54"/>
      <c r="T103" s="51">
        <f>'ZPO výpočet'!T104:Y104</f>
        <v>0</v>
      </c>
      <c r="U103" s="51"/>
      <c r="V103" s="51"/>
      <c r="W103" s="51"/>
      <c r="X103" s="51"/>
      <c r="Y103" s="51"/>
      <c r="Z103" s="51">
        <f>'ZPO výpočet'!Z104:AA104</f>
        <v>0</v>
      </c>
      <c r="AA103" s="51"/>
      <c r="AB103" s="51">
        <f>'ZPO výpočet'!AB104:AC104</f>
        <v>0</v>
      </c>
      <c r="AC103" s="51"/>
      <c r="AD103" s="37">
        <f>'ZPO výpočet'!AD104</f>
        <v>0</v>
      </c>
      <c r="AE103" s="37">
        <f>'ZPO výpočet'!AE104</f>
        <v>0</v>
      </c>
      <c r="AF103" s="37">
        <f>'ZPO výpočet'!AF104</f>
        <v>0</v>
      </c>
      <c r="AG103" s="37">
        <f>'ZPO výpočet'!AG104</f>
        <v>0</v>
      </c>
      <c r="AH103" s="37">
        <f>'ZPO výpočet'!AH104</f>
        <v>0</v>
      </c>
      <c r="AI103" s="37">
        <f>'ZPO výpočet'!AI104</f>
        <v>0</v>
      </c>
      <c r="AJ103" s="37">
        <f>'ZPO výpočet'!AJ104</f>
        <v>0</v>
      </c>
      <c r="AK103" s="37">
        <f>'ZPO výpočet'!AK104</f>
        <v>0</v>
      </c>
      <c r="AL103" s="37">
        <f>'ZPO výpočet'!AL104</f>
        <v>0</v>
      </c>
      <c r="AM103" s="37">
        <f>'ZPO výpočet'!AM104</f>
        <v>0</v>
      </c>
      <c r="AN103" s="37">
        <f>'ZPO výpočet'!AN104</f>
        <v>0</v>
      </c>
      <c r="AO103" s="37">
        <f>'ZPO výpočet'!AO104</f>
        <v>0</v>
      </c>
      <c r="AP103" s="37">
        <f>'ZPO výpočet'!AP104</f>
        <v>0</v>
      </c>
      <c r="AQ103" s="37">
        <f>'ZPO výpočet'!AQ104</f>
        <v>0</v>
      </c>
      <c r="AR103" s="37">
        <f>'ZPO výpočet'!AR104</f>
        <v>0</v>
      </c>
      <c r="AS103" s="37">
        <f>'ZPO výpočet'!AS104</f>
        <v>0</v>
      </c>
      <c r="AT103" s="37">
        <f>'ZPO výpočet'!AT104</f>
        <v>0</v>
      </c>
      <c r="AU103" s="37">
        <f>'ZPO výpočet'!AU104</f>
        <v>0</v>
      </c>
      <c r="AV103" s="37">
        <f>'ZPO výpočet'!AV104</f>
        <v>0</v>
      </c>
      <c r="AW103" s="37">
        <f>'ZPO výpočet'!AW104</f>
        <v>0</v>
      </c>
      <c r="AX103" s="37">
        <f>'ZPO výpočet'!AX104</f>
        <v>0</v>
      </c>
      <c r="AY103" s="37">
        <f>'ZPO výpočet'!AY104</f>
        <v>0</v>
      </c>
      <c r="AZ103" s="46">
        <f t="shared" si="25"/>
        <v>0</v>
      </c>
      <c r="BA103" s="47">
        <f t="shared" si="26"/>
        <v>0</v>
      </c>
    </row>
    <row r="104" spans="1:53" hidden="1" x14ac:dyDescent="0.25">
      <c r="A104" s="58">
        <f>'ZPO výpočet'!A105:D105</f>
        <v>0</v>
      </c>
      <c r="B104" s="59"/>
      <c r="C104" s="59"/>
      <c r="D104" s="59"/>
      <c r="E104" s="57">
        <f>'ZPO výpočet'!E105:J105</f>
        <v>0</v>
      </c>
      <c r="F104" s="57"/>
      <c r="G104" s="57"/>
      <c r="H104" s="57"/>
      <c r="I104" s="57"/>
      <c r="J104" s="57"/>
      <c r="K104" s="52">
        <f>'ZPO výpočet'!K105:M105</f>
        <v>0</v>
      </c>
      <c r="L104" s="52"/>
      <c r="M104" s="52"/>
      <c r="N104" s="52">
        <f>'ZPO výpočet'!N105:P105</f>
        <v>0</v>
      </c>
      <c r="O104" s="53"/>
      <c r="P104" s="53"/>
      <c r="Q104" s="52">
        <f>'ZPO výpočet'!Q105:S105</f>
        <v>0</v>
      </c>
      <c r="R104" s="54"/>
      <c r="S104" s="54"/>
      <c r="T104" s="51">
        <f>'ZPO výpočet'!T105:Y105</f>
        <v>0</v>
      </c>
      <c r="U104" s="51"/>
      <c r="V104" s="51"/>
      <c r="W104" s="51"/>
      <c r="X104" s="51"/>
      <c r="Y104" s="51"/>
      <c r="Z104" s="51">
        <f>'ZPO výpočet'!Z105:AA105</f>
        <v>0</v>
      </c>
      <c r="AA104" s="51"/>
      <c r="AB104" s="51">
        <f>'ZPO výpočet'!AB105:AC105</f>
        <v>0</v>
      </c>
      <c r="AC104" s="51"/>
      <c r="AD104" s="37">
        <f>'ZPO výpočet'!AD105</f>
        <v>0</v>
      </c>
      <c r="AE104" s="37">
        <f>'ZPO výpočet'!AE105</f>
        <v>0</v>
      </c>
      <c r="AF104" s="37">
        <f>'ZPO výpočet'!AF105</f>
        <v>0</v>
      </c>
      <c r="AG104" s="37">
        <f>'ZPO výpočet'!AG105</f>
        <v>0</v>
      </c>
      <c r="AH104" s="37">
        <f>'ZPO výpočet'!AH105</f>
        <v>0</v>
      </c>
      <c r="AI104" s="37">
        <f>'ZPO výpočet'!AI105</f>
        <v>0</v>
      </c>
      <c r="AJ104" s="37">
        <f>'ZPO výpočet'!AJ105</f>
        <v>0</v>
      </c>
      <c r="AK104" s="37">
        <f>'ZPO výpočet'!AK105</f>
        <v>0</v>
      </c>
      <c r="AL104" s="37">
        <f>'ZPO výpočet'!AL105</f>
        <v>0</v>
      </c>
      <c r="AM104" s="37">
        <f>'ZPO výpočet'!AM105</f>
        <v>0</v>
      </c>
      <c r="AN104" s="37">
        <f>'ZPO výpočet'!AN105</f>
        <v>0</v>
      </c>
      <c r="AO104" s="37">
        <f>'ZPO výpočet'!AO105</f>
        <v>0</v>
      </c>
      <c r="AP104" s="37">
        <f>'ZPO výpočet'!AP105</f>
        <v>0</v>
      </c>
      <c r="AQ104" s="37">
        <f>'ZPO výpočet'!AQ105</f>
        <v>0</v>
      </c>
      <c r="AR104" s="37">
        <f>'ZPO výpočet'!AR105</f>
        <v>0</v>
      </c>
      <c r="AS104" s="37">
        <f>'ZPO výpočet'!AS105</f>
        <v>0</v>
      </c>
      <c r="AT104" s="37">
        <f>'ZPO výpočet'!AT105</f>
        <v>0</v>
      </c>
      <c r="AU104" s="37">
        <f>'ZPO výpočet'!AU105</f>
        <v>0</v>
      </c>
      <c r="AV104" s="37">
        <f>'ZPO výpočet'!AV105</f>
        <v>0</v>
      </c>
      <c r="AW104" s="37">
        <f>'ZPO výpočet'!AW105</f>
        <v>0</v>
      </c>
      <c r="AX104" s="37">
        <f>'ZPO výpočet'!AX105</f>
        <v>0</v>
      </c>
      <c r="AY104" s="37">
        <f>'ZPO výpočet'!AY105</f>
        <v>0</v>
      </c>
      <c r="AZ104" s="46">
        <f t="shared" si="25"/>
        <v>0</v>
      </c>
      <c r="BA104" s="47">
        <f t="shared" si="26"/>
        <v>0</v>
      </c>
    </row>
    <row r="105" spans="1:53" hidden="1" x14ac:dyDescent="0.25">
      <c r="A105" s="58">
        <f>'ZPO výpočet'!A106:D106</f>
        <v>0</v>
      </c>
      <c r="B105" s="59"/>
      <c r="C105" s="59"/>
      <c r="D105" s="59"/>
      <c r="E105" s="57">
        <f>'ZPO výpočet'!E106:J106</f>
        <v>0</v>
      </c>
      <c r="F105" s="57"/>
      <c r="G105" s="57"/>
      <c r="H105" s="57"/>
      <c r="I105" s="57"/>
      <c r="J105" s="57"/>
      <c r="K105" s="52">
        <f>'ZPO výpočet'!K106:M106</f>
        <v>0</v>
      </c>
      <c r="L105" s="52"/>
      <c r="M105" s="52"/>
      <c r="N105" s="52">
        <f>'ZPO výpočet'!N106:P106</f>
        <v>0</v>
      </c>
      <c r="O105" s="53"/>
      <c r="P105" s="53"/>
      <c r="Q105" s="52">
        <f>'ZPO výpočet'!Q106:S106</f>
        <v>0</v>
      </c>
      <c r="R105" s="54"/>
      <c r="S105" s="54"/>
      <c r="T105" s="51">
        <f>'ZPO výpočet'!T106:Y106</f>
        <v>0</v>
      </c>
      <c r="U105" s="51"/>
      <c r="V105" s="51"/>
      <c r="W105" s="51"/>
      <c r="X105" s="51"/>
      <c r="Y105" s="51"/>
      <c r="Z105" s="51">
        <f>'ZPO výpočet'!Z106:AA106</f>
        <v>0</v>
      </c>
      <c r="AA105" s="51"/>
      <c r="AB105" s="51">
        <f>'ZPO výpočet'!AB106:AC106</f>
        <v>0</v>
      </c>
      <c r="AC105" s="51"/>
      <c r="AD105" s="37">
        <f>'ZPO výpočet'!AD106</f>
        <v>0</v>
      </c>
      <c r="AE105" s="37">
        <f>'ZPO výpočet'!AE106</f>
        <v>0</v>
      </c>
      <c r="AF105" s="37">
        <f>'ZPO výpočet'!AF106</f>
        <v>0</v>
      </c>
      <c r="AG105" s="37">
        <f>'ZPO výpočet'!AG106</f>
        <v>0</v>
      </c>
      <c r="AH105" s="37">
        <f>'ZPO výpočet'!AH106</f>
        <v>0</v>
      </c>
      <c r="AI105" s="37">
        <f>'ZPO výpočet'!AI106</f>
        <v>0</v>
      </c>
      <c r="AJ105" s="37">
        <f>'ZPO výpočet'!AJ106</f>
        <v>0</v>
      </c>
      <c r="AK105" s="37">
        <f>'ZPO výpočet'!AK106</f>
        <v>0</v>
      </c>
      <c r="AL105" s="37">
        <f>'ZPO výpočet'!AL106</f>
        <v>0</v>
      </c>
      <c r="AM105" s="37">
        <f>'ZPO výpočet'!AM106</f>
        <v>0</v>
      </c>
      <c r="AN105" s="37">
        <f>'ZPO výpočet'!AN106</f>
        <v>0</v>
      </c>
      <c r="AO105" s="37">
        <f>'ZPO výpočet'!AO106</f>
        <v>0</v>
      </c>
      <c r="AP105" s="37">
        <f>'ZPO výpočet'!AP106</f>
        <v>0</v>
      </c>
      <c r="AQ105" s="37">
        <f>'ZPO výpočet'!AQ106</f>
        <v>0</v>
      </c>
      <c r="AR105" s="37">
        <f>'ZPO výpočet'!AR106</f>
        <v>0</v>
      </c>
      <c r="AS105" s="37">
        <f>'ZPO výpočet'!AS106</f>
        <v>0</v>
      </c>
      <c r="AT105" s="37">
        <f>'ZPO výpočet'!AT106</f>
        <v>0</v>
      </c>
      <c r="AU105" s="37">
        <f>'ZPO výpočet'!AU106</f>
        <v>0</v>
      </c>
      <c r="AV105" s="37">
        <f>'ZPO výpočet'!AV106</f>
        <v>0</v>
      </c>
      <c r="AW105" s="37">
        <f>'ZPO výpočet'!AW106</f>
        <v>0</v>
      </c>
      <c r="AX105" s="37">
        <f>'ZPO výpočet'!AX106</f>
        <v>0</v>
      </c>
      <c r="AY105" s="37">
        <f>'ZPO výpočet'!AY106</f>
        <v>0</v>
      </c>
      <c r="AZ105" s="46">
        <f t="shared" si="25"/>
        <v>0</v>
      </c>
      <c r="BA105" s="47">
        <f t="shared" si="26"/>
        <v>0</v>
      </c>
    </row>
    <row r="106" spans="1:53" hidden="1" x14ac:dyDescent="0.25">
      <c r="A106" s="58">
        <f>'ZPO výpočet'!A107:D107</f>
        <v>0</v>
      </c>
      <c r="B106" s="59"/>
      <c r="C106" s="59"/>
      <c r="D106" s="59"/>
      <c r="E106" s="57">
        <f>'ZPO výpočet'!E107:J107</f>
        <v>0</v>
      </c>
      <c r="F106" s="57"/>
      <c r="G106" s="57"/>
      <c r="H106" s="57"/>
      <c r="I106" s="57"/>
      <c r="J106" s="57"/>
      <c r="K106" s="52">
        <f>'ZPO výpočet'!K107:M107</f>
        <v>0</v>
      </c>
      <c r="L106" s="52"/>
      <c r="M106" s="52"/>
      <c r="N106" s="52">
        <f>'ZPO výpočet'!N107:P107</f>
        <v>0</v>
      </c>
      <c r="O106" s="53"/>
      <c r="P106" s="53"/>
      <c r="Q106" s="52">
        <f>'ZPO výpočet'!Q107:S107</f>
        <v>0</v>
      </c>
      <c r="R106" s="54"/>
      <c r="S106" s="54"/>
      <c r="T106" s="51">
        <f>'ZPO výpočet'!T107:Y107</f>
        <v>0</v>
      </c>
      <c r="U106" s="51"/>
      <c r="V106" s="51"/>
      <c r="W106" s="51"/>
      <c r="X106" s="51"/>
      <c r="Y106" s="51"/>
      <c r="Z106" s="51">
        <f>'ZPO výpočet'!Z107:AA107</f>
        <v>0</v>
      </c>
      <c r="AA106" s="51"/>
      <c r="AB106" s="51">
        <f>'ZPO výpočet'!AB107:AC107</f>
        <v>0</v>
      </c>
      <c r="AC106" s="51"/>
      <c r="AD106" s="37">
        <f>'ZPO výpočet'!AD107</f>
        <v>0</v>
      </c>
      <c r="AE106" s="37">
        <f>'ZPO výpočet'!AE107</f>
        <v>0</v>
      </c>
      <c r="AF106" s="37">
        <f>'ZPO výpočet'!AF107</f>
        <v>0</v>
      </c>
      <c r="AG106" s="37">
        <f>'ZPO výpočet'!AG107</f>
        <v>0</v>
      </c>
      <c r="AH106" s="37">
        <f>'ZPO výpočet'!AH107</f>
        <v>0</v>
      </c>
      <c r="AI106" s="37">
        <f>'ZPO výpočet'!AI107</f>
        <v>0</v>
      </c>
      <c r="AJ106" s="37">
        <f>'ZPO výpočet'!AJ107</f>
        <v>0</v>
      </c>
      <c r="AK106" s="37">
        <f>'ZPO výpočet'!AK107</f>
        <v>0</v>
      </c>
      <c r="AL106" s="37">
        <f>'ZPO výpočet'!AL107</f>
        <v>0</v>
      </c>
      <c r="AM106" s="37">
        <f>'ZPO výpočet'!AM107</f>
        <v>0</v>
      </c>
      <c r="AN106" s="37">
        <f>'ZPO výpočet'!AN107</f>
        <v>0</v>
      </c>
      <c r="AO106" s="37">
        <f>'ZPO výpočet'!AO107</f>
        <v>0</v>
      </c>
      <c r="AP106" s="37">
        <f>'ZPO výpočet'!AP107</f>
        <v>0</v>
      </c>
      <c r="AQ106" s="37">
        <f>'ZPO výpočet'!AQ107</f>
        <v>0</v>
      </c>
      <c r="AR106" s="37">
        <f>'ZPO výpočet'!AR107</f>
        <v>0</v>
      </c>
      <c r="AS106" s="37">
        <f>'ZPO výpočet'!AS107</f>
        <v>0</v>
      </c>
      <c r="AT106" s="37">
        <f>'ZPO výpočet'!AT107</f>
        <v>0</v>
      </c>
      <c r="AU106" s="37">
        <f>'ZPO výpočet'!AU107</f>
        <v>0</v>
      </c>
      <c r="AV106" s="37">
        <f>'ZPO výpočet'!AV107</f>
        <v>0</v>
      </c>
      <c r="AW106" s="37">
        <f>'ZPO výpočet'!AW107</f>
        <v>0</v>
      </c>
      <c r="AX106" s="37">
        <f>'ZPO výpočet'!AX107</f>
        <v>0</v>
      </c>
      <c r="AY106" s="37">
        <f>'ZPO výpočet'!AY107</f>
        <v>0</v>
      </c>
      <c r="AZ106" s="46">
        <f t="shared" si="25"/>
        <v>0</v>
      </c>
      <c r="BA106" s="47">
        <f t="shared" si="26"/>
        <v>0</v>
      </c>
    </row>
    <row r="107" spans="1:53" hidden="1" x14ac:dyDescent="0.25">
      <c r="A107" s="58">
        <f>'ZPO výpočet'!A108:D108</f>
        <v>0</v>
      </c>
      <c r="B107" s="59"/>
      <c r="C107" s="59"/>
      <c r="D107" s="59"/>
      <c r="E107" s="57">
        <f>'ZPO výpočet'!E108:J108</f>
        <v>0</v>
      </c>
      <c r="F107" s="57"/>
      <c r="G107" s="57"/>
      <c r="H107" s="57"/>
      <c r="I107" s="57"/>
      <c r="J107" s="57"/>
      <c r="K107" s="52">
        <f>'ZPO výpočet'!K108:M108</f>
        <v>0</v>
      </c>
      <c r="L107" s="52"/>
      <c r="M107" s="52"/>
      <c r="N107" s="52">
        <f>'ZPO výpočet'!N108:P108</f>
        <v>0</v>
      </c>
      <c r="O107" s="53"/>
      <c r="P107" s="53"/>
      <c r="Q107" s="52">
        <f>'ZPO výpočet'!Q108:S108</f>
        <v>0</v>
      </c>
      <c r="R107" s="54"/>
      <c r="S107" s="54"/>
      <c r="T107" s="51">
        <f>'ZPO výpočet'!T108:Y108</f>
        <v>0</v>
      </c>
      <c r="U107" s="51"/>
      <c r="V107" s="51"/>
      <c r="W107" s="51"/>
      <c r="X107" s="51"/>
      <c r="Y107" s="51"/>
      <c r="Z107" s="51">
        <f>'ZPO výpočet'!Z108:AA108</f>
        <v>0</v>
      </c>
      <c r="AA107" s="51"/>
      <c r="AB107" s="51">
        <f>'ZPO výpočet'!AB108:AC108</f>
        <v>0</v>
      </c>
      <c r="AC107" s="51"/>
      <c r="AD107" s="37">
        <f>'ZPO výpočet'!AD108</f>
        <v>0</v>
      </c>
      <c r="AE107" s="37">
        <f>'ZPO výpočet'!AE108</f>
        <v>0</v>
      </c>
      <c r="AF107" s="37">
        <f>'ZPO výpočet'!AF108</f>
        <v>0</v>
      </c>
      <c r="AG107" s="37">
        <f>'ZPO výpočet'!AG108</f>
        <v>0</v>
      </c>
      <c r="AH107" s="37">
        <f>'ZPO výpočet'!AH108</f>
        <v>0</v>
      </c>
      <c r="AI107" s="37">
        <f>'ZPO výpočet'!AI108</f>
        <v>0</v>
      </c>
      <c r="AJ107" s="37">
        <f>'ZPO výpočet'!AJ108</f>
        <v>0</v>
      </c>
      <c r="AK107" s="37">
        <f>'ZPO výpočet'!AK108</f>
        <v>0</v>
      </c>
      <c r="AL107" s="37">
        <f>'ZPO výpočet'!AL108</f>
        <v>0</v>
      </c>
      <c r="AM107" s="37">
        <f>'ZPO výpočet'!AM108</f>
        <v>0</v>
      </c>
      <c r="AN107" s="37">
        <f>'ZPO výpočet'!AN108</f>
        <v>0</v>
      </c>
      <c r="AO107" s="37">
        <f>'ZPO výpočet'!AO108</f>
        <v>0</v>
      </c>
      <c r="AP107" s="37">
        <f>'ZPO výpočet'!AP108</f>
        <v>0</v>
      </c>
      <c r="AQ107" s="37">
        <f>'ZPO výpočet'!AQ108</f>
        <v>0</v>
      </c>
      <c r="AR107" s="37">
        <f>'ZPO výpočet'!AR108</f>
        <v>0</v>
      </c>
      <c r="AS107" s="37">
        <f>'ZPO výpočet'!AS108</f>
        <v>0</v>
      </c>
      <c r="AT107" s="37">
        <f>'ZPO výpočet'!AT108</f>
        <v>0</v>
      </c>
      <c r="AU107" s="37">
        <f>'ZPO výpočet'!AU108</f>
        <v>0</v>
      </c>
      <c r="AV107" s="37">
        <f>'ZPO výpočet'!AV108</f>
        <v>0</v>
      </c>
      <c r="AW107" s="37">
        <f>'ZPO výpočet'!AW108</f>
        <v>0</v>
      </c>
      <c r="AX107" s="37">
        <f>'ZPO výpočet'!AX108</f>
        <v>0</v>
      </c>
      <c r="AY107" s="37">
        <f>'ZPO výpočet'!AY108</f>
        <v>0</v>
      </c>
      <c r="AZ107" s="46">
        <f t="shared" si="25"/>
        <v>0</v>
      </c>
      <c r="BA107" s="47">
        <f t="shared" si="26"/>
        <v>0</v>
      </c>
    </row>
    <row r="108" spans="1:53" hidden="1" x14ac:dyDescent="0.25">
      <c r="A108" s="58">
        <f>'ZPO výpočet'!A109:D109</f>
        <v>0</v>
      </c>
      <c r="B108" s="59"/>
      <c r="C108" s="59"/>
      <c r="D108" s="59"/>
      <c r="E108" s="57">
        <f>'ZPO výpočet'!E109:J109</f>
        <v>0</v>
      </c>
      <c r="F108" s="57"/>
      <c r="G108" s="57"/>
      <c r="H108" s="57"/>
      <c r="I108" s="57"/>
      <c r="J108" s="57"/>
      <c r="K108" s="52">
        <f>'ZPO výpočet'!K109:M109</f>
        <v>0</v>
      </c>
      <c r="L108" s="52"/>
      <c r="M108" s="52"/>
      <c r="N108" s="52">
        <f>'ZPO výpočet'!N109:P109</f>
        <v>0</v>
      </c>
      <c r="O108" s="53"/>
      <c r="P108" s="53"/>
      <c r="Q108" s="52">
        <f>'ZPO výpočet'!Q109:S109</f>
        <v>0</v>
      </c>
      <c r="R108" s="54"/>
      <c r="S108" s="54"/>
      <c r="T108" s="51">
        <f>'ZPO výpočet'!T109:Y109</f>
        <v>0</v>
      </c>
      <c r="U108" s="51"/>
      <c r="V108" s="51"/>
      <c r="W108" s="51"/>
      <c r="X108" s="51"/>
      <c r="Y108" s="51"/>
      <c r="Z108" s="51">
        <f>'ZPO výpočet'!Z109:AA109</f>
        <v>0</v>
      </c>
      <c r="AA108" s="51"/>
      <c r="AB108" s="51">
        <f>'ZPO výpočet'!AB109:AC109</f>
        <v>0</v>
      </c>
      <c r="AC108" s="51"/>
      <c r="AD108" s="37">
        <f>'ZPO výpočet'!AD109</f>
        <v>0</v>
      </c>
      <c r="AE108" s="37">
        <f>'ZPO výpočet'!AE109</f>
        <v>0</v>
      </c>
      <c r="AF108" s="37">
        <f>'ZPO výpočet'!AF109</f>
        <v>0</v>
      </c>
      <c r="AG108" s="37">
        <f>'ZPO výpočet'!AG109</f>
        <v>0</v>
      </c>
      <c r="AH108" s="37">
        <f>'ZPO výpočet'!AH109</f>
        <v>0</v>
      </c>
      <c r="AI108" s="37">
        <f>'ZPO výpočet'!AI109</f>
        <v>0</v>
      </c>
      <c r="AJ108" s="37">
        <f>'ZPO výpočet'!AJ109</f>
        <v>0</v>
      </c>
      <c r="AK108" s="37">
        <f>'ZPO výpočet'!AK109</f>
        <v>0</v>
      </c>
      <c r="AL108" s="37">
        <f>'ZPO výpočet'!AL109</f>
        <v>0</v>
      </c>
      <c r="AM108" s="37">
        <f>'ZPO výpočet'!AM109</f>
        <v>0</v>
      </c>
      <c r="AN108" s="37">
        <f>'ZPO výpočet'!AN109</f>
        <v>0</v>
      </c>
      <c r="AO108" s="37">
        <f>'ZPO výpočet'!AO109</f>
        <v>0</v>
      </c>
      <c r="AP108" s="37">
        <f>'ZPO výpočet'!AP109</f>
        <v>0</v>
      </c>
      <c r="AQ108" s="37">
        <f>'ZPO výpočet'!AQ109</f>
        <v>0</v>
      </c>
      <c r="AR108" s="37">
        <f>'ZPO výpočet'!AR109</f>
        <v>0</v>
      </c>
      <c r="AS108" s="37">
        <f>'ZPO výpočet'!AS109</f>
        <v>0</v>
      </c>
      <c r="AT108" s="37">
        <f>'ZPO výpočet'!AT109</f>
        <v>0</v>
      </c>
      <c r="AU108" s="37">
        <f>'ZPO výpočet'!AU109</f>
        <v>0</v>
      </c>
      <c r="AV108" s="37">
        <f>'ZPO výpočet'!AV109</f>
        <v>0</v>
      </c>
      <c r="AW108" s="37">
        <f>'ZPO výpočet'!AW109</f>
        <v>0</v>
      </c>
      <c r="AX108" s="37">
        <f>'ZPO výpočet'!AX109</f>
        <v>0</v>
      </c>
      <c r="AY108" s="37">
        <f>'ZPO výpočet'!AY109</f>
        <v>0</v>
      </c>
      <c r="AZ108" s="46">
        <f t="shared" si="25"/>
        <v>0</v>
      </c>
      <c r="BA108" s="47">
        <f t="shared" si="26"/>
        <v>0</v>
      </c>
    </row>
    <row r="109" spans="1:53" hidden="1" x14ac:dyDescent="0.25">
      <c r="A109" s="58">
        <f>'ZPO výpočet'!A110:D110</f>
        <v>0</v>
      </c>
      <c r="B109" s="59"/>
      <c r="C109" s="59"/>
      <c r="D109" s="59"/>
      <c r="E109" s="57">
        <f>'ZPO výpočet'!E110:J110</f>
        <v>0</v>
      </c>
      <c r="F109" s="57"/>
      <c r="G109" s="57"/>
      <c r="H109" s="57"/>
      <c r="I109" s="57"/>
      <c r="J109" s="57"/>
      <c r="K109" s="52">
        <f>'ZPO výpočet'!K110:M110</f>
        <v>0</v>
      </c>
      <c r="L109" s="52"/>
      <c r="M109" s="52"/>
      <c r="N109" s="52">
        <f>'ZPO výpočet'!N110:P110</f>
        <v>0</v>
      </c>
      <c r="O109" s="53"/>
      <c r="P109" s="53"/>
      <c r="Q109" s="52">
        <f>'ZPO výpočet'!Q110:S110</f>
        <v>0</v>
      </c>
      <c r="R109" s="54"/>
      <c r="S109" s="54"/>
      <c r="T109" s="51">
        <f>'ZPO výpočet'!T110:Y110</f>
        <v>0</v>
      </c>
      <c r="U109" s="51"/>
      <c r="V109" s="51"/>
      <c r="W109" s="51"/>
      <c r="X109" s="51"/>
      <c r="Y109" s="51"/>
      <c r="Z109" s="51">
        <f>'ZPO výpočet'!Z110:AA110</f>
        <v>0</v>
      </c>
      <c r="AA109" s="51"/>
      <c r="AB109" s="51">
        <f>'ZPO výpočet'!AB110:AC110</f>
        <v>0</v>
      </c>
      <c r="AC109" s="51"/>
      <c r="AD109" s="37">
        <f>'ZPO výpočet'!AD110</f>
        <v>0</v>
      </c>
      <c r="AE109" s="37">
        <f>'ZPO výpočet'!AE110</f>
        <v>0</v>
      </c>
      <c r="AF109" s="37">
        <f>'ZPO výpočet'!AF110</f>
        <v>0</v>
      </c>
      <c r="AG109" s="37">
        <f>'ZPO výpočet'!AG110</f>
        <v>0</v>
      </c>
      <c r="AH109" s="37">
        <f>'ZPO výpočet'!AH110</f>
        <v>0</v>
      </c>
      <c r="AI109" s="37">
        <f>'ZPO výpočet'!AI110</f>
        <v>0</v>
      </c>
      <c r="AJ109" s="37">
        <f>'ZPO výpočet'!AJ110</f>
        <v>0</v>
      </c>
      <c r="AK109" s="37">
        <f>'ZPO výpočet'!AK110</f>
        <v>0</v>
      </c>
      <c r="AL109" s="37">
        <f>'ZPO výpočet'!AL110</f>
        <v>0</v>
      </c>
      <c r="AM109" s="37">
        <f>'ZPO výpočet'!AM110</f>
        <v>0</v>
      </c>
      <c r="AN109" s="37">
        <f>'ZPO výpočet'!AN110</f>
        <v>0</v>
      </c>
      <c r="AO109" s="37">
        <f>'ZPO výpočet'!AO110</f>
        <v>0</v>
      </c>
      <c r="AP109" s="37">
        <f>'ZPO výpočet'!AP110</f>
        <v>0</v>
      </c>
      <c r="AQ109" s="37">
        <f>'ZPO výpočet'!AQ110</f>
        <v>0</v>
      </c>
      <c r="AR109" s="37">
        <f>'ZPO výpočet'!AR110</f>
        <v>0</v>
      </c>
      <c r="AS109" s="37">
        <f>'ZPO výpočet'!AS110</f>
        <v>0</v>
      </c>
      <c r="AT109" s="37">
        <f>'ZPO výpočet'!AT110</f>
        <v>0</v>
      </c>
      <c r="AU109" s="37">
        <f>'ZPO výpočet'!AU110</f>
        <v>0</v>
      </c>
      <c r="AV109" s="37">
        <f>'ZPO výpočet'!AV110</f>
        <v>0</v>
      </c>
      <c r="AW109" s="37">
        <f>'ZPO výpočet'!AW110</f>
        <v>0</v>
      </c>
      <c r="AX109" s="37">
        <f>'ZPO výpočet'!AX110</f>
        <v>0</v>
      </c>
      <c r="AY109" s="37">
        <f>'ZPO výpočet'!AY110</f>
        <v>0</v>
      </c>
      <c r="AZ109" s="46">
        <f t="shared" si="25"/>
        <v>0</v>
      </c>
      <c r="BA109" s="47">
        <f t="shared" si="26"/>
        <v>0</v>
      </c>
    </row>
    <row r="110" spans="1:53" ht="15" hidden="1" customHeight="1" x14ac:dyDescent="0.25">
      <c r="A110" s="58">
        <f>'ZPO výpočet'!A111:D111</f>
        <v>0</v>
      </c>
      <c r="B110" s="59"/>
      <c r="C110" s="59"/>
      <c r="D110" s="59"/>
      <c r="E110" s="57">
        <f>'ZPO výpočet'!E111:J111</f>
        <v>0</v>
      </c>
      <c r="F110" s="57"/>
      <c r="G110" s="57"/>
      <c r="H110" s="57"/>
      <c r="I110" s="57"/>
      <c r="J110" s="57"/>
      <c r="K110" s="52">
        <f>'ZPO výpočet'!K111:M111</f>
        <v>0</v>
      </c>
      <c r="L110" s="52"/>
      <c r="M110" s="52"/>
      <c r="N110" s="52">
        <f>'ZPO výpočet'!N111:P111</f>
        <v>0</v>
      </c>
      <c r="O110" s="53"/>
      <c r="P110" s="53"/>
      <c r="Q110" s="52">
        <f>'ZPO výpočet'!Q111:S111</f>
        <v>0</v>
      </c>
      <c r="R110" s="54"/>
      <c r="S110" s="54"/>
      <c r="T110" s="51">
        <f>'ZPO výpočet'!T111:Y111</f>
        <v>0</v>
      </c>
      <c r="U110" s="51"/>
      <c r="V110" s="51"/>
      <c r="W110" s="51"/>
      <c r="X110" s="51"/>
      <c r="Y110" s="51"/>
      <c r="Z110" s="51">
        <f>'ZPO výpočet'!Z111:AA111</f>
        <v>0</v>
      </c>
      <c r="AA110" s="51"/>
      <c r="AB110" s="51">
        <f>'ZPO výpočet'!AB111:AC111</f>
        <v>0</v>
      </c>
      <c r="AC110" s="51"/>
      <c r="AD110" s="37">
        <f>'ZPO výpočet'!AD111</f>
        <v>0</v>
      </c>
      <c r="AE110" s="37">
        <f>'ZPO výpočet'!AE111</f>
        <v>0</v>
      </c>
      <c r="AF110" s="37">
        <f>'ZPO výpočet'!AF111</f>
        <v>0</v>
      </c>
      <c r="AG110" s="37">
        <f>'ZPO výpočet'!AG111</f>
        <v>0</v>
      </c>
      <c r="AH110" s="37">
        <f>'ZPO výpočet'!AH111</f>
        <v>0</v>
      </c>
      <c r="AI110" s="37">
        <f>'ZPO výpočet'!AI111</f>
        <v>0</v>
      </c>
      <c r="AJ110" s="37">
        <f>'ZPO výpočet'!AJ111</f>
        <v>0</v>
      </c>
      <c r="AK110" s="37">
        <f>'ZPO výpočet'!AK111</f>
        <v>0</v>
      </c>
      <c r="AL110" s="37">
        <f>'ZPO výpočet'!AL111</f>
        <v>0</v>
      </c>
      <c r="AM110" s="37">
        <f>'ZPO výpočet'!AM111</f>
        <v>0</v>
      </c>
      <c r="AN110" s="37">
        <f>'ZPO výpočet'!AN111</f>
        <v>0</v>
      </c>
      <c r="AO110" s="37">
        <f>'ZPO výpočet'!AO111</f>
        <v>0</v>
      </c>
      <c r="AP110" s="37">
        <f>'ZPO výpočet'!AP111</f>
        <v>0</v>
      </c>
      <c r="AQ110" s="37">
        <f>'ZPO výpočet'!AQ111</f>
        <v>0</v>
      </c>
      <c r="AR110" s="37">
        <f>'ZPO výpočet'!AR111</f>
        <v>0</v>
      </c>
      <c r="AS110" s="37">
        <f>'ZPO výpočet'!AS111</f>
        <v>0</v>
      </c>
      <c r="AT110" s="37">
        <f>'ZPO výpočet'!AT111</f>
        <v>0</v>
      </c>
      <c r="AU110" s="37">
        <f>'ZPO výpočet'!AU111</f>
        <v>0</v>
      </c>
      <c r="AV110" s="37">
        <f>'ZPO výpočet'!AV111</f>
        <v>0</v>
      </c>
      <c r="AW110" s="37">
        <f>'ZPO výpočet'!AW111</f>
        <v>0</v>
      </c>
      <c r="AX110" s="37">
        <f>'ZPO výpočet'!AX111</f>
        <v>0</v>
      </c>
      <c r="AY110" s="37">
        <f>'ZPO výpočet'!AY111</f>
        <v>0</v>
      </c>
      <c r="AZ110" s="46">
        <f t="shared" si="25"/>
        <v>0</v>
      </c>
      <c r="BA110" s="47">
        <f t="shared" si="26"/>
        <v>0</v>
      </c>
    </row>
    <row r="111" spans="1:53" hidden="1" x14ac:dyDescent="0.25">
      <c r="A111" s="58">
        <f>'ZPO výpočet'!A112:D112</f>
        <v>0</v>
      </c>
      <c r="B111" s="59"/>
      <c r="C111" s="59"/>
      <c r="D111" s="59"/>
      <c r="E111" s="57">
        <f>'ZPO výpočet'!E112:J112</f>
        <v>0</v>
      </c>
      <c r="F111" s="57"/>
      <c r="G111" s="57"/>
      <c r="H111" s="57"/>
      <c r="I111" s="57"/>
      <c r="J111" s="57"/>
      <c r="K111" s="52">
        <f>'ZPO výpočet'!K112:M112</f>
        <v>0</v>
      </c>
      <c r="L111" s="52"/>
      <c r="M111" s="52"/>
      <c r="N111" s="52">
        <f>'ZPO výpočet'!N112:P112</f>
        <v>0</v>
      </c>
      <c r="O111" s="53"/>
      <c r="P111" s="53"/>
      <c r="Q111" s="52">
        <f>'ZPO výpočet'!Q112:S112</f>
        <v>0</v>
      </c>
      <c r="R111" s="54"/>
      <c r="S111" s="54"/>
      <c r="T111" s="51">
        <f>'ZPO výpočet'!T112:Y112</f>
        <v>0</v>
      </c>
      <c r="U111" s="51"/>
      <c r="V111" s="51"/>
      <c r="W111" s="51"/>
      <c r="X111" s="51"/>
      <c r="Y111" s="51"/>
      <c r="Z111" s="51">
        <f>'ZPO výpočet'!Z112:AA112</f>
        <v>0</v>
      </c>
      <c r="AA111" s="51"/>
      <c r="AB111" s="51">
        <f>'ZPO výpočet'!AB112:AC112</f>
        <v>0</v>
      </c>
      <c r="AC111" s="51"/>
      <c r="AD111" s="37">
        <f>'ZPO výpočet'!AD112</f>
        <v>0</v>
      </c>
      <c r="AE111" s="37">
        <f>'ZPO výpočet'!AE112</f>
        <v>0</v>
      </c>
      <c r="AF111" s="37">
        <f>'ZPO výpočet'!AF112</f>
        <v>0</v>
      </c>
      <c r="AG111" s="37">
        <f>'ZPO výpočet'!AG112</f>
        <v>0</v>
      </c>
      <c r="AH111" s="37">
        <f>'ZPO výpočet'!AH112</f>
        <v>0</v>
      </c>
      <c r="AI111" s="37">
        <f>'ZPO výpočet'!AI112</f>
        <v>0</v>
      </c>
      <c r="AJ111" s="37">
        <f>'ZPO výpočet'!AJ112</f>
        <v>0</v>
      </c>
      <c r="AK111" s="37">
        <f>'ZPO výpočet'!AK112</f>
        <v>0</v>
      </c>
      <c r="AL111" s="37">
        <f>'ZPO výpočet'!AL112</f>
        <v>0</v>
      </c>
      <c r="AM111" s="37">
        <f>'ZPO výpočet'!AM112</f>
        <v>0</v>
      </c>
      <c r="AN111" s="37">
        <f>'ZPO výpočet'!AN112</f>
        <v>0</v>
      </c>
      <c r="AO111" s="37">
        <f>'ZPO výpočet'!AO112</f>
        <v>0</v>
      </c>
      <c r="AP111" s="37">
        <f>'ZPO výpočet'!AP112</f>
        <v>0</v>
      </c>
      <c r="AQ111" s="37">
        <f>'ZPO výpočet'!AQ112</f>
        <v>0</v>
      </c>
      <c r="AR111" s="37">
        <f>'ZPO výpočet'!AR112</f>
        <v>0</v>
      </c>
      <c r="AS111" s="37">
        <f>'ZPO výpočet'!AS112</f>
        <v>0</v>
      </c>
      <c r="AT111" s="37">
        <f>'ZPO výpočet'!AT112</f>
        <v>0</v>
      </c>
      <c r="AU111" s="37">
        <f>'ZPO výpočet'!AU112</f>
        <v>0</v>
      </c>
      <c r="AV111" s="37">
        <f>'ZPO výpočet'!AV112</f>
        <v>0</v>
      </c>
      <c r="AW111" s="37">
        <f>'ZPO výpočet'!AW112</f>
        <v>0</v>
      </c>
      <c r="AX111" s="37">
        <f>'ZPO výpočet'!AX112</f>
        <v>0</v>
      </c>
      <c r="AY111" s="37">
        <f>'ZPO výpočet'!AY112</f>
        <v>0</v>
      </c>
      <c r="AZ111" s="46">
        <f t="shared" si="25"/>
        <v>0</v>
      </c>
      <c r="BA111" s="47">
        <f t="shared" si="26"/>
        <v>0</v>
      </c>
    </row>
    <row r="112" spans="1:53" hidden="1" x14ac:dyDescent="0.25">
      <c r="A112" s="58">
        <f>'ZPO výpočet'!A113:D113</f>
        <v>0</v>
      </c>
      <c r="B112" s="59"/>
      <c r="C112" s="59"/>
      <c r="D112" s="59"/>
      <c r="E112" s="57">
        <f>'ZPO výpočet'!E113:J113</f>
        <v>0</v>
      </c>
      <c r="F112" s="57"/>
      <c r="G112" s="57"/>
      <c r="H112" s="57"/>
      <c r="I112" s="57"/>
      <c r="J112" s="57"/>
      <c r="K112" s="52">
        <f>'ZPO výpočet'!K113:M113</f>
        <v>0</v>
      </c>
      <c r="L112" s="52"/>
      <c r="M112" s="52"/>
      <c r="N112" s="52">
        <f>'ZPO výpočet'!N113:P113</f>
        <v>0</v>
      </c>
      <c r="O112" s="53"/>
      <c r="P112" s="53"/>
      <c r="Q112" s="52">
        <f>'ZPO výpočet'!Q113:S113</f>
        <v>0</v>
      </c>
      <c r="R112" s="54"/>
      <c r="S112" s="54"/>
      <c r="T112" s="51">
        <f>'ZPO výpočet'!T113:Y113</f>
        <v>0</v>
      </c>
      <c r="U112" s="51"/>
      <c r="V112" s="51"/>
      <c r="W112" s="51"/>
      <c r="X112" s="51"/>
      <c r="Y112" s="51"/>
      <c r="Z112" s="51">
        <f>'ZPO výpočet'!Z113:AA113</f>
        <v>0</v>
      </c>
      <c r="AA112" s="51"/>
      <c r="AB112" s="51">
        <f>'ZPO výpočet'!AB113:AC113</f>
        <v>0</v>
      </c>
      <c r="AC112" s="51"/>
      <c r="AD112" s="37">
        <f>'ZPO výpočet'!AD113</f>
        <v>0</v>
      </c>
      <c r="AE112" s="37">
        <f>'ZPO výpočet'!AE113</f>
        <v>0</v>
      </c>
      <c r="AF112" s="37">
        <f>'ZPO výpočet'!AF113</f>
        <v>0</v>
      </c>
      <c r="AG112" s="37">
        <f>'ZPO výpočet'!AG113</f>
        <v>0</v>
      </c>
      <c r="AH112" s="37">
        <f>'ZPO výpočet'!AH113</f>
        <v>0</v>
      </c>
      <c r="AI112" s="37">
        <f>'ZPO výpočet'!AI113</f>
        <v>0</v>
      </c>
      <c r="AJ112" s="37">
        <f>'ZPO výpočet'!AJ113</f>
        <v>0</v>
      </c>
      <c r="AK112" s="37">
        <f>'ZPO výpočet'!AK113</f>
        <v>0</v>
      </c>
      <c r="AL112" s="37">
        <f>'ZPO výpočet'!AL113</f>
        <v>0</v>
      </c>
      <c r="AM112" s="37">
        <f>'ZPO výpočet'!AM113</f>
        <v>0</v>
      </c>
      <c r="AN112" s="37">
        <f>'ZPO výpočet'!AN113</f>
        <v>0</v>
      </c>
      <c r="AO112" s="37">
        <f>'ZPO výpočet'!AO113</f>
        <v>0</v>
      </c>
      <c r="AP112" s="37">
        <f>'ZPO výpočet'!AP113</f>
        <v>0</v>
      </c>
      <c r="AQ112" s="37">
        <f>'ZPO výpočet'!AQ113</f>
        <v>0</v>
      </c>
      <c r="AR112" s="37">
        <f>'ZPO výpočet'!AR113</f>
        <v>0</v>
      </c>
      <c r="AS112" s="37">
        <f>'ZPO výpočet'!AS113</f>
        <v>0</v>
      </c>
      <c r="AT112" s="37">
        <f>'ZPO výpočet'!AT113</f>
        <v>0</v>
      </c>
      <c r="AU112" s="37">
        <f>'ZPO výpočet'!AU113</f>
        <v>0</v>
      </c>
      <c r="AV112" s="37">
        <f>'ZPO výpočet'!AV113</f>
        <v>0</v>
      </c>
      <c r="AW112" s="37">
        <f>'ZPO výpočet'!AW113</f>
        <v>0</v>
      </c>
      <c r="AX112" s="37">
        <f>'ZPO výpočet'!AX113</f>
        <v>0</v>
      </c>
      <c r="AY112" s="37">
        <f>'ZPO výpočet'!AY113</f>
        <v>0</v>
      </c>
      <c r="AZ112" s="46">
        <f t="shared" si="25"/>
        <v>0</v>
      </c>
      <c r="BA112" s="47">
        <f t="shared" si="26"/>
        <v>0</v>
      </c>
    </row>
    <row r="113" spans="1:53" hidden="1" x14ac:dyDescent="0.25">
      <c r="A113" s="58">
        <f>'ZPO výpočet'!A114:D114</f>
        <v>0</v>
      </c>
      <c r="B113" s="59"/>
      <c r="C113" s="59"/>
      <c r="D113" s="59"/>
      <c r="E113" s="57">
        <f>'ZPO výpočet'!E114:J114</f>
        <v>0</v>
      </c>
      <c r="F113" s="57"/>
      <c r="G113" s="57"/>
      <c r="H113" s="57"/>
      <c r="I113" s="57"/>
      <c r="J113" s="57"/>
      <c r="K113" s="52">
        <f>'ZPO výpočet'!K114:M114</f>
        <v>0</v>
      </c>
      <c r="L113" s="52"/>
      <c r="M113" s="52"/>
      <c r="N113" s="52">
        <f>'ZPO výpočet'!N114:P114</f>
        <v>0</v>
      </c>
      <c r="O113" s="53"/>
      <c r="P113" s="53"/>
      <c r="Q113" s="52">
        <f>'ZPO výpočet'!Q114:S114</f>
        <v>0</v>
      </c>
      <c r="R113" s="54"/>
      <c r="S113" s="54"/>
      <c r="T113" s="51">
        <f>'ZPO výpočet'!T114:Y114</f>
        <v>0</v>
      </c>
      <c r="U113" s="51"/>
      <c r="V113" s="51"/>
      <c r="W113" s="51"/>
      <c r="X113" s="51"/>
      <c r="Y113" s="51"/>
      <c r="Z113" s="51">
        <f>'ZPO výpočet'!Z114:AA114</f>
        <v>0</v>
      </c>
      <c r="AA113" s="51"/>
      <c r="AB113" s="51">
        <f>'ZPO výpočet'!AB114:AC114</f>
        <v>0</v>
      </c>
      <c r="AC113" s="51"/>
      <c r="AD113" s="37">
        <f>'ZPO výpočet'!AD114</f>
        <v>0</v>
      </c>
      <c r="AE113" s="37">
        <f>'ZPO výpočet'!AE114</f>
        <v>0</v>
      </c>
      <c r="AF113" s="37">
        <f>'ZPO výpočet'!AF114</f>
        <v>0</v>
      </c>
      <c r="AG113" s="37">
        <f>'ZPO výpočet'!AG114</f>
        <v>0</v>
      </c>
      <c r="AH113" s="37">
        <f>'ZPO výpočet'!AH114</f>
        <v>0</v>
      </c>
      <c r="AI113" s="37">
        <f>'ZPO výpočet'!AI114</f>
        <v>0</v>
      </c>
      <c r="AJ113" s="37">
        <f>'ZPO výpočet'!AJ114</f>
        <v>0</v>
      </c>
      <c r="AK113" s="37">
        <f>'ZPO výpočet'!AK114</f>
        <v>0</v>
      </c>
      <c r="AL113" s="37">
        <f>'ZPO výpočet'!AL114</f>
        <v>0</v>
      </c>
      <c r="AM113" s="37">
        <f>'ZPO výpočet'!AM114</f>
        <v>0</v>
      </c>
      <c r="AN113" s="37">
        <f>'ZPO výpočet'!AN114</f>
        <v>0</v>
      </c>
      <c r="AO113" s="37">
        <f>'ZPO výpočet'!AO114</f>
        <v>0</v>
      </c>
      <c r="AP113" s="37">
        <f>'ZPO výpočet'!AP114</f>
        <v>0</v>
      </c>
      <c r="AQ113" s="37">
        <f>'ZPO výpočet'!AQ114</f>
        <v>0</v>
      </c>
      <c r="AR113" s="37">
        <f>'ZPO výpočet'!AR114</f>
        <v>0</v>
      </c>
      <c r="AS113" s="37">
        <f>'ZPO výpočet'!AS114</f>
        <v>0</v>
      </c>
      <c r="AT113" s="37">
        <f>'ZPO výpočet'!AT114</f>
        <v>0</v>
      </c>
      <c r="AU113" s="37">
        <f>'ZPO výpočet'!AU114</f>
        <v>0</v>
      </c>
      <c r="AV113" s="37">
        <f>'ZPO výpočet'!AV114</f>
        <v>0</v>
      </c>
      <c r="AW113" s="37">
        <f>'ZPO výpočet'!AW114</f>
        <v>0</v>
      </c>
      <c r="AX113" s="37">
        <f>'ZPO výpočet'!AX114</f>
        <v>0</v>
      </c>
      <c r="AY113" s="37">
        <f>'ZPO výpočet'!AY114</f>
        <v>0</v>
      </c>
      <c r="AZ113" s="46">
        <f t="shared" si="25"/>
        <v>0</v>
      </c>
      <c r="BA113" s="47">
        <f t="shared" si="26"/>
        <v>0</v>
      </c>
    </row>
    <row r="114" spans="1:53" hidden="1" x14ac:dyDescent="0.25">
      <c r="A114" s="60"/>
      <c r="B114" s="60"/>
      <c r="C114" s="60"/>
      <c r="D114" s="60"/>
      <c r="E114" s="60"/>
      <c r="F114" s="60"/>
      <c r="G114" s="60"/>
      <c r="H114" s="60"/>
      <c r="I114" s="60"/>
      <c r="J114" s="60"/>
      <c r="K114" s="60"/>
      <c r="L114" s="60"/>
      <c r="M114" s="60"/>
      <c r="N114" s="60"/>
      <c r="O114" s="60"/>
      <c r="P114" s="60"/>
      <c r="Q114" s="60"/>
      <c r="R114" s="60"/>
      <c r="S114" s="60"/>
      <c r="T114" s="51">
        <f>'ZPO výpočet'!T115:Y115</f>
        <v>0</v>
      </c>
      <c r="U114" s="51"/>
      <c r="V114" s="51"/>
      <c r="W114" s="51"/>
      <c r="X114" s="51"/>
      <c r="Y114" s="51"/>
      <c r="Z114" s="60"/>
      <c r="AA114" s="60"/>
      <c r="AB114" s="60"/>
      <c r="AC114" s="60"/>
    </row>
    <row r="115" spans="1:53" hidden="1" x14ac:dyDescent="0.25">
      <c r="A115" s="60"/>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c r="AC115" s="60"/>
    </row>
    <row r="116" spans="1:53" hidden="1" x14ac:dyDescent="0.25">
      <c r="A116" s="60"/>
      <c r="B116" s="60"/>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row>
    <row r="117" spans="1:53" ht="27" hidden="1" customHeight="1" x14ac:dyDescent="0.25">
      <c r="M117" s="22"/>
      <c r="N117" s="22"/>
      <c r="P117" s="22"/>
      <c r="Q117" s="22"/>
    </row>
    <row r="118" spans="1:53" x14ac:dyDescent="0.25">
      <c r="M118" s="22"/>
      <c r="N118" s="22"/>
      <c r="P118" s="22"/>
      <c r="Q118" s="22"/>
    </row>
    <row r="119" spans="1:53" x14ac:dyDescent="0.25">
      <c r="M119" s="22"/>
      <c r="N119" s="22"/>
      <c r="P119" s="22"/>
      <c r="Q119" s="22"/>
    </row>
    <row r="120" spans="1:53" x14ac:dyDescent="0.25">
      <c r="M120" s="22"/>
      <c r="N120" s="22"/>
      <c r="P120" s="22"/>
      <c r="Q120" s="22"/>
    </row>
    <row r="121" spans="1:53" x14ac:dyDescent="0.25">
      <c r="M121" s="22"/>
      <c r="N121" s="22"/>
      <c r="P121" s="22"/>
      <c r="Q121" s="22"/>
    </row>
    <row r="122" spans="1:53" x14ac:dyDescent="0.25">
      <c r="M122" s="22"/>
      <c r="N122" s="22"/>
      <c r="P122" s="22"/>
      <c r="Q122" s="22"/>
    </row>
    <row r="123" spans="1:53" x14ac:dyDescent="0.25">
      <c r="M123" s="22"/>
      <c r="N123" s="22"/>
      <c r="P123" s="22"/>
      <c r="Q123" s="22"/>
    </row>
  </sheetData>
  <mergeCells count="521">
    <mergeCell ref="Z116:AA116"/>
    <mergeCell ref="AB116:AC116"/>
    <mergeCell ref="A116:D116"/>
    <mergeCell ref="E116:J116"/>
    <mergeCell ref="K116:M116"/>
    <mergeCell ref="N116:P116"/>
    <mergeCell ref="Q116:S116"/>
    <mergeCell ref="T116:Y116"/>
    <mergeCell ref="Z114:AA114"/>
    <mergeCell ref="AB114:AC114"/>
    <mergeCell ref="A115:D115"/>
    <mergeCell ref="E115:J115"/>
    <mergeCell ref="K115:M115"/>
    <mergeCell ref="N115:P115"/>
    <mergeCell ref="Q115:S115"/>
    <mergeCell ref="T115:Y115"/>
    <mergeCell ref="Z115:AA115"/>
    <mergeCell ref="AB115:AC115"/>
    <mergeCell ref="A114:D114"/>
    <mergeCell ref="E114:J114"/>
    <mergeCell ref="K114:M114"/>
    <mergeCell ref="N114:P114"/>
    <mergeCell ref="Q114:S114"/>
    <mergeCell ref="T114:Y114"/>
    <mergeCell ref="Z112:AA112"/>
    <mergeCell ref="AB112:AC112"/>
    <mergeCell ref="A113:D113"/>
    <mergeCell ref="E113:J113"/>
    <mergeCell ref="K113:M113"/>
    <mergeCell ref="N113:P113"/>
    <mergeCell ref="Q113:S113"/>
    <mergeCell ref="T113:Y113"/>
    <mergeCell ref="Z113:AA113"/>
    <mergeCell ref="AB113:AC113"/>
    <mergeCell ref="A112:D112"/>
    <mergeCell ref="E112:J112"/>
    <mergeCell ref="K112:M112"/>
    <mergeCell ref="N112:P112"/>
    <mergeCell ref="Q112:S112"/>
    <mergeCell ref="T112:Y112"/>
    <mergeCell ref="Z110:AA110"/>
    <mergeCell ref="AB110:AC110"/>
    <mergeCell ref="A111:D111"/>
    <mergeCell ref="E111:J111"/>
    <mergeCell ref="K111:M111"/>
    <mergeCell ref="N111:P111"/>
    <mergeCell ref="Q111:S111"/>
    <mergeCell ref="T111:Y111"/>
    <mergeCell ref="Z111:AA111"/>
    <mergeCell ref="AB111:AC111"/>
    <mergeCell ref="A110:D110"/>
    <mergeCell ref="E110:J110"/>
    <mergeCell ref="K110:M110"/>
    <mergeCell ref="N110:P110"/>
    <mergeCell ref="Q110:S110"/>
    <mergeCell ref="T110:Y110"/>
    <mergeCell ref="Z108:AA108"/>
    <mergeCell ref="AB108:AC108"/>
    <mergeCell ref="A109:D109"/>
    <mergeCell ref="E109:J109"/>
    <mergeCell ref="K109:M109"/>
    <mergeCell ref="N109:P109"/>
    <mergeCell ref="Q109:S109"/>
    <mergeCell ref="T109:Y109"/>
    <mergeCell ref="Z109:AA109"/>
    <mergeCell ref="AB109:AC109"/>
    <mergeCell ref="A108:D108"/>
    <mergeCell ref="E108:J108"/>
    <mergeCell ref="K108:M108"/>
    <mergeCell ref="N108:P108"/>
    <mergeCell ref="Q108:S108"/>
    <mergeCell ref="T108:Y108"/>
    <mergeCell ref="Z106:AA106"/>
    <mergeCell ref="AB106:AC106"/>
    <mergeCell ref="A107:D107"/>
    <mergeCell ref="E107:J107"/>
    <mergeCell ref="K107:M107"/>
    <mergeCell ref="N107:P107"/>
    <mergeCell ref="Q107:S107"/>
    <mergeCell ref="T107:Y107"/>
    <mergeCell ref="Z107:AA107"/>
    <mergeCell ref="AB107:AC107"/>
    <mergeCell ref="A106:D106"/>
    <mergeCell ref="E106:J106"/>
    <mergeCell ref="K106:M106"/>
    <mergeCell ref="N106:P106"/>
    <mergeCell ref="Q106:S106"/>
    <mergeCell ref="T106:Y106"/>
    <mergeCell ref="Z104:AA104"/>
    <mergeCell ref="AB104:AC104"/>
    <mergeCell ref="A105:D105"/>
    <mergeCell ref="E105:J105"/>
    <mergeCell ref="K105:M105"/>
    <mergeCell ref="N105:P105"/>
    <mergeCell ref="Q105:S105"/>
    <mergeCell ref="T105:Y105"/>
    <mergeCell ref="Z105:AA105"/>
    <mergeCell ref="AB105:AC105"/>
    <mergeCell ref="A104:D104"/>
    <mergeCell ref="E104:J104"/>
    <mergeCell ref="K104:M104"/>
    <mergeCell ref="N104:P104"/>
    <mergeCell ref="Q104:S104"/>
    <mergeCell ref="T104:Y104"/>
    <mergeCell ref="Z102:AA102"/>
    <mergeCell ref="AB102:AC102"/>
    <mergeCell ref="A103:D103"/>
    <mergeCell ref="E103:J103"/>
    <mergeCell ref="K103:M103"/>
    <mergeCell ref="N103:P103"/>
    <mergeCell ref="Q103:S103"/>
    <mergeCell ref="T103:Y103"/>
    <mergeCell ref="Z103:AA103"/>
    <mergeCell ref="AB103:AC103"/>
    <mergeCell ref="A102:D102"/>
    <mergeCell ref="E102:J102"/>
    <mergeCell ref="K102:M102"/>
    <mergeCell ref="N102:P102"/>
    <mergeCell ref="Q102:S102"/>
    <mergeCell ref="T102:Y102"/>
    <mergeCell ref="Z100:AA100"/>
    <mergeCell ref="AB100:AC100"/>
    <mergeCell ref="A101:D101"/>
    <mergeCell ref="E101:J101"/>
    <mergeCell ref="K101:M101"/>
    <mergeCell ref="N101:P101"/>
    <mergeCell ref="Q101:S101"/>
    <mergeCell ref="T101:Y101"/>
    <mergeCell ref="Z101:AA101"/>
    <mergeCell ref="AB101:AC101"/>
    <mergeCell ref="A100:D100"/>
    <mergeCell ref="E100:J100"/>
    <mergeCell ref="K100:M100"/>
    <mergeCell ref="N100:P100"/>
    <mergeCell ref="Q100:S100"/>
    <mergeCell ref="T100:Y100"/>
    <mergeCell ref="Z98:AA98"/>
    <mergeCell ref="AB98:AC98"/>
    <mergeCell ref="A99:D99"/>
    <mergeCell ref="E99:J99"/>
    <mergeCell ref="K99:M99"/>
    <mergeCell ref="N99:P99"/>
    <mergeCell ref="Q99:S99"/>
    <mergeCell ref="T99:Y99"/>
    <mergeCell ref="Z99:AA99"/>
    <mergeCell ref="AB99:AC99"/>
    <mergeCell ref="A98:D98"/>
    <mergeCell ref="E98:J98"/>
    <mergeCell ref="K98:M98"/>
    <mergeCell ref="N98:P98"/>
    <mergeCell ref="Q98:S98"/>
    <mergeCell ref="T98:Y98"/>
    <mergeCell ref="Z96:AA96"/>
    <mergeCell ref="AB96:AC96"/>
    <mergeCell ref="A97:D97"/>
    <mergeCell ref="E97:J97"/>
    <mergeCell ref="K97:M97"/>
    <mergeCell ref="N97:P97"/>
    <mergeCell ref="Q97:S97"/>
    <mergeCell ref="T97:Y97"/>
    <mergeCell ref="Z97:AA97"/>
    <mergeCell ref="AB97:AC97"/>
    <mergeCell ref="A96:D96"/>
    <mergeCell ref="E96:J96"/>
    <mergeCell ref="K96:M96"/>
    <mergeCell ref="N96:P96"/>
    <mergeCell ref="Q96:S96"/>
    <mergeCell ref="T96:Y96"/>
    <mergeCell ref="Z94:AA94"/>
    <mergeCell ref="AB94:AC94"/>
    <mergeCell ref="A95:D95"/>
    <mergeCell ref="E95:J95"/>
    <mergeCell ref="K95:M95"/>
    <mergeCell ref="N95:P95"/>
    <mergeCell ref="Q95:S95"/>
    <mergeCell ref="T95:Y95"/>
    <mergeCell ref="Z95:AA95"/>
    <mergeCell ref="AB95:AC95"/>
    <mergeCell ref="A94:D94"/>
    <mergeCell ref="E94:J94"/>
    <mergeCell ref="K94:M94"/>
    <mergeCell ref="N94:P94"/>
    <mergeCell ref="Q94:S94"/>
    <mergeCell ref="T94:Y94"/>
    <mergeCell ref="Z92:AA92"/>
    <mergeCell ref="AB92:AC92"/>
    <mergeCell ref="A93:D93"/>
    <mergeCell ref="E93:J93"/>
    <mergeCell ref="K93:M93"/>
    <mergeCell ref="N93:P93"/>
    <mergeCell ref="Q93:S93"/>
    <mergeCell ref="T93:Y93"/>
    <mergeCell ref="Z93:AA93"/>
    <mergeCell ref="AB93:AC93"/>
    <mergeCell ref="A92:D92"/>
    <mergeCell ref="E92:J92"/>
    <mergeCell ref="K92:M92"/>
    <mergeCell ref="N92:P92"/>
    <mergeCell ref="Q92:S92"/>
    <mergeCell ref="T92:Y92"/>
    <mergeCell ref="Z90:AA90"/>
    <mergeCell ref="AB90:AC90"/>
    <mergeCell ref="A91:D91"/>
    <mergeCell ref="E91:J91"/>
    <mergeCell ref="K91:M91"/>
    <mergeCell ref="N91:P91"/>
    <mergeCell ref="Q91:S91"/>
    <mergeCell ref="T91:Y91"/>
    <mergeCell ref="Z91:AA91"/>
    <mergeCell ref="AB91:AC91"/>
    <mergeCell ref="A90:D90"/>
    <mergeCell ref="E90:J90"/>
    <mergeCell ref="K90:M90"/>
    <mergeCell ref="N90:P90"/>
    <mergeCell ref="Q90:S90"/>
    <mergeCell ref="T90:Y90"/>
    <mergeCell ref="Z88:AA88"/>
    <mergeCell ref="AB88:AC88"/>
    <mergeCell ref="A89:D89"/>
    <mergeCell ref="E89:J89"/>
    <mergeCell ref="K89:M89"/>
    <mergeCell ref="N89:P89"/>
    <mergeCell ref="Q89:S89"/>
    <mergeCell ref="T89:Y89"/>
    <mergeCell ref="Z89:AA89"/>
    <mergeCell ref="AB89:AC89"/>
    <mergeCell ref="A88:D88"/>
    <mergeCell ref="E88:J88"/>
    <mergeCell ref="K88:M88"/>
    <mergeCell ref="N88:P88"/>
    <mergeCell ref="Q88:S88"/>
    <mergeCell ref="T88:Y88"/>
    <mergeCell ref="Z86:AA86"/>
    <mergeCell ref="AB86:AC86"/>
    <mergeCell ref="A87:D87"/>
    <mergeCell ref="E87:J87"/>
    <mergeCell ref="K87:M87"/>
    <mergeCell ref="N87:P87"/>
    <mergeCell ref="Q87:S87"/>
    <mergeCell ref="T87:Y87"/>
    <mergeCell ref="Z87:AA87"/>
    <mergeCell ref="AB87:AC87"/>
    <mergeCell ref="A86:D86"/>
    <mergeCell ref="E86:J86"/>
    <mergeCell ref="K86:M86"/>
    <mergeCell ref="N86:P86"/>
    <mergeCell ref="Q86:S86"/>
    <mergeCell ref="T86:Y86"/>
    <mergeCell ref="Z84:AA84"/>
    <mergeCell ref="AB84:AC84"/>
    <mergeCell ref="A85:D85"/>
    <mergeCell ref="E85:J85"/>
    <mergeCell ref="K85:M85"/>
    <mergeCell ref="N85:P85"/>
    <mergeCell ref="Q85:S85"/>
    <mergeCell ref="T85:Y85"/>
    <mergeCell ref="Z85:AA85"/>
    <mergeCell ref="AB85:AC85"/>
    <mergeCell ref="A84:D84"/>
    <mergeCell ref="E84:J84"/>
    <mergeCell ref="K84:M84"/>
    <mergeCell ref="N84:P84"/>
    <mergeCell ref="Q84:S84"/>
    <mergeCell ref="T84:Y84"/>
    <mergeCell ref="Z82:AA82"/>
    <mergeCell ref="AB82:AC82"/>
    <mergeCell ref="A83:D83"/>
    <mergeCell ref="E83:J83"/>
    <mergeCell ref="K83:M83"/>
    <mergeCell ref="N83:P83"/>
    <mergeCell ref="Q83:S83"/>
    <mergeCell ref="T83:Y83"/>
    <mergeCell ref="Z83:AA83"/>
    <mergeCell ref="AB83:AC83"/>
    <mergeCell ref="A82:D82"/>
    <mergeCell ref="E82:J82"/>
    <mergeCell ref="K82:M82"/>
    <mergeCell ref="N82:P82"/>
    <mergeCell ref="Q82:S82"/>
    <mergeCell ref="T82:Y82"/>
    <mergeCell ref="Z80:AA80"/>
    <mergeCell ref="AB80:AC80"/>
    <mergeCell ref="A81:D81"/>
    <mergeCell ref="E81:J81"/>
    <mergeCell ref="K81:M81"/>
    <mergeCell ref="N81:P81"/>
    <mergeCell ref="Q81:S81"/>
    <mergeCell ref="T81:Y81"/>
    <mergeCell ref="Z81:AA81"/>
    <mergeCell ref="AB81:AC81"/>
    <mergeCell ref="A80:D80"/>
    <mergeCell ref="E80:J80"/>
    <mergeCell ref="K80:M80"/>
    <mergeCell ref="N80:P80"/>
    <mergeCell ref="Q80:S80"/>
    <mergeCell ref="T80:Y80"/>
    <mergeCell ref="Z78:AA78"/>
    <mergeCell ref="AB78:AC78"/>
    <mergeCell ref="A79:D79"/>
    <mergeCell ref="E79:J79"/>
    <mergeCell ref="K79:M79"/>
    <mergeCell ref="N79:P79"/>
    <mergeCell ref="Q79:S79"/>
    <mergeCell ref="T79:Y79"/>
    <mergeCell ref="Z79:AA79"/>
    <mergeCell ref="AB79:AC79"/>
    <mergeCell ref="A78:D78"/>
    <mergeCell ref="E78:J78"/>
    <mergeCell ref="K78:M78"/>
    <mergeCell ref="N78:P78"/>
    <mergeCell ref="Q78:S78"/>
    <mergeCell ref="T78:Y78"/>
    <mergeCell ref="Z76:AA76"/>
    <mergeCell ref="AB76:AC76"/>
    <mergeCell ref="A77:D77"/>
    <mergeCell ref="E77:J77"/>
    <mergeCell ref="K77:M77"/>
    <mergeCell ref="N77:P77"/>
    <mergeCell ref="Q77:S77"/>
    <mergeCell ref="T77:Y77"/>
    <mergeCell ref="Z77:AA77"/>
    <mergeCell ref="AB77:AC77"/>
    <mergeCell ref="A76:D76"/>
    <mergeCell ref="E76:J76"/>
    <mergeCell ref="K76:M76"/>
    <mergeCell ref="N76:P76"/>
    <mergeCell ref="Q76:S76"/>
    <mergeCell ref="T76:Y76"/>
    <mergeCell ref="Z74:AA74"/>
    <mergeCell ref="AB74:AC74"/>
    <mergeCell ref="A75:D75"/>
    <mergeCell ref="E75:J75"/>
    <mergeCell ref="K75:M75"/>
    <mergeCell ref="N75:P75"/>
    <mergeCell ref="Q75:S75"/>
    <mergeCell ref="T75:Y75"/>
    <mergeCell ref="Z75:AA75"/>
    <mergeCell ref="AB75:AC75"/>
    <mergeCell ref="A74:D74"/>
    <mergeCell ref="E74:J74"/>
    <mergeCell ref="K74:M74"/>
    <mergeCell ref="N74:P74"/>
    <mergeCell ref="Q74:S74"/>
    <mergeCell ref="T74:Y74"/>
    <mergeCell ref="Z72:AA72"/>
    <mergeCell ref="AB72:AC72"/>
    <mergeCell ref="A73:D73"/>
    <mergeCell ref="E73:J73"/>
    <mergeCell ref="K73:M73"/>
    <mergeCell ref="N73:P73"/>
    <mergeCell ref="Q73:S73"/>
    <mergeCell ref="T73:Y73"/>
    <mergeCell ref="Z73:AA73"/>
    <mergeCell ref="AB73:AC73"/>
    <mergeCell ref="A72:D72"/>
    <mergeCell ref="E72:J72"/>
    <mergeCell ref="K72:M72"/>
    <mergeCell ref="N72:P72"/>
    <mergeCell ref="Q72:S72"/>
    <mergeCell ref="T72:Y72"/>
    <mergeCell ref="N69:P69"/>
    <mergeCell ref="Q69:S69"/>
    <mergeCell ref="T69:Y69"/>
    <mergeCell ref="Z69:AA69"/>
    <mergeCell ref="AB69:AC69"/>
    <mergeCell ref="Z70:AA70"/>
    <mergeCell ref="AB70:AC70"/>
    <mergeCell ref="A71:D71"/>
    <mergeCell ref="E71:J71"/>
    <mergeCell ref="K71:M71"/>
    <mergeCell ref="N71:P71"/>
    <mergeCell ref="Q71:S71"/>
    <mergeCell ref="T71:Y71"/>
    <mergeCell ref="Z71:AA71"/>
    <mergeCell ref="AB71:AC71"/>
    <mergeCell ref="A70:D70"/>
    <mergeCell ref="E70:J70"/>
    <mergeCell ref="K70:M70"/>
    <mergeCell ref="N70:P70"/>
    <mergeCell ref="Q70:S70"/>
    <mergeCell ref="T70:Y70"/>
    <mergeCell ref="Z66:AA66"/>
    <mergeCell ref="AB66:AC66"/>
    <mergeCell ref="AO66:AQ66"/>
    <mergeCell ref="AR66:AY66"/>
    <mergeCell ref="BB66:BG80"/>
    <mergeCell ref="A67:D67"/>
    <mergeCell ref="E67:J67"/>
    <mergeCell ref="K67:M67"/>
    <mergeCell ref="N67:P67"/>
    <mergeCell ref="Q67:S67"/>
    <mergeCell ref="T67:Y67"/>
    <mergeCell ref="Z67:AA67"/>
    <mergeCell ref="AB67:AC67"/>
    <mergeCell ref="A68:D68"/>
    <mergeCell ref="E68:J68"/>
    <mergeCell ref="K68:M68"/>
    <mergeCell ref="N68:P68"/>
    <mergeCell ref="Q68:S68"/>
    <mergeCell ref="T68:Y68"/>
    <mergeCell ref="Z68:AA68"/>
    <mergeCell ref="AB68:AC68"/>
    <mergeCell ref="A69:D69"/>
    <mergeCell ref="E69:J69"/>
    <mergeCell ref="K69:M69"/>
    <mergeCell ref="A48:G48"/>
    <mergeCell ref="H48:N48"/>
    <mergeCell ref="O48:U48"/>
    <mergeCell ref="A66:D66"/>
    <mergeCell ref="E66:J66"/>
    <mergeCell ref="K66:M66"/>
    <mergeCell ref="N66:P66"/>
    <mergeCell ref="Q66:S66"/>
    <mergeCell ref="T66:Y66"/>
    <mergeCell ref="B46:G46"/>
    <mergeCell ref="I46:N46"/>
    <mergeCell ref="P46:U46"/>
    <mergeCell ref="B47:G47"/>
    <mergeCell ref="I47:N47"/>
    <mergeCell ref="P47:U47"/>
    <mergeCell ref="B44:G44"/>
    <mergeCell ref="I44:N44"/>
    <mergeCell ref="P44:U44"/>
    <mergeCell ref="B45:G45"/>
    <mergeCell ref="I45:N45"/>
    <mergeCell ref="P45:U45"/>
    <mergeCell ref="A39:U39"/>
    <mergeCell ref="A40:U40"/>
    <mergeCell ref="A42:G42"/>
    <mergeCell ref="H42:N42"/>
    <mergeCell ref="O42:U42"/>
    <mergeCell ref="A43:G43"/>
    <mergeCell ref="H43:N43"/>
    <mergeCell ref="O43:U43"/>
    <mergeCell ref="A32:U32"/>
    <mergeCell ref="A33:U33"/>
    <mergeCell ref="A35:U35"/>
    <mergeCell ref="A36:U36"/>
    <mergeCell ref="A37:U37"/>
    <mergeCell ref="A38:U38"/>
    <mergeCell ref="A30:G30"/>
    <mergeCell ref="H30:U30"/>
    <mergeCell ref="A31:G31"/>
    <mergeCell ref="H31:L31"/>
    <mergeCell ref="M31:Q31"/>
    <mergeCell ref="R31:U31"/>
    <mergeCell ref="A27:G27"/>
    <mergeCell ref="H27:U27"/>
    <mergeCell ref="A28:G28"/>
    <mergeCell ref="H28:I28"/>
    <mergeCell ref="J28:U28"/>
    <mergeCell ref="A29:G29"/>
    <mergeCell ref="H29:I29"/>
    <mergeCell ref="J29:U29"/>
    <mergeCell ref="A23:U23"/>
    <mergeCell ref="A24:E24"/>
    <mergeCell ref="F24:U24"/>
    <mergeCell ref="A25:O25"/>
    <mergeCell ref="P25:U25"/>
    <mergeCell ref="A26:O26"/>
    <mergeCell ref="P26:Q26"/>
    <mergeCell ref="R26:S26"/>
    <mergeCell ref="T26:U26"/>
    <mergeCell ref="S20:U20"/>
    <mergeCell ref="D21:F21"/>
    <mergeCell ref="G21:I21"/>
    <mergeCell ref="J21:L21"/>
    <mergeCell ref="M21:O21"/>
    <mergeCell ref="P21:R21"/>
    <mergeCell ref="S21:U21"/>
    <mergeCell ref="P17:Q17"/>
    <mergeCell ref="R17:S17"/>
    <mergeCell ref="T17:U17"/>
    <mergeCell ref="A19:U19"/>
    <mergeCell ref="A20:C21"/>
    <mergeCell ref="D20:F20"/>
    <mergeCell ref="G20:I20"/>
    <mergeCell ref="J20:L20"/>
    <mergeCell ref="M20:O20"/>
    <mergeCell ref="P20:R20"/>
    <mergeCell ref="A17:E17"/>
    <mergeCell ref="F17:G17"/>
    <mergeCell ref="H17:I17"/>
    <mergeCell ref="J17:K17"/>
    <mergeCell ref="L17:M17"/>
    <mergeCell ref="N17:O17"/>
    <mergeCell ref="A15:K15"/>
    <mergeCell ref="L15:R15"/>
    <mergeCell ref="S15:U15"/>
    <mergeCell ref="A16:E16"/>
    <mergeCell ref="G16:I16"/>
    <mergeCell ref="J16:K16"/>
    <mergeCell ref="L16:N16"/>
    <mergeCell ref="O16:P16"/>
    <mergeCell ref="Q16:S16"/>
    <mergeCell ref="T16:U16"/>
    <mergeCell ref="A11:C11"/>
    <mergeCell ref="D11:L11"/>
    <mergeCell ref="M11:U11"/>
    <mergeCell ref="A12:C12"/>
    <mergeCell ref="D12:L12"/>
    <mergeCell ref="M12:U12"/>
    <mergeCell ref="A9:C9"/>
    <mergeCell ref="D9:L9"/>
    <mergeCell ref="M9:U9"/>
    <mergeCell ref="A10:C10"/>
    <mergeCell ref="D10:L10"/>
    <mergeCell ref="M10:U10"/>
    <mergeCell ref="A5:Q5"/>
    <mergeCell ref="R5:U5"/>
    <mergeCell ref="A7:L7"/>
    <mergeCell ref="M7:U7"/>
    <mergeCell ref="A8:C8"/>
    <mergeCell ref="D8:L8"/>
    <mergeCell ref="M8:U8"/>
    <mergeCell ref="A1:U1"/>
    <mergeCell ref="A2:U2"/>
    <mergeCell ref="A3:U3"/>
    <mergeCell ref="A4:J4"/>
    <mergeCell ref="K4:Q4"/>
    <mergeCell ref="R4:U4"/>
  </mergeCells>
  <dataValidations count="14">
    <dataValidation type="list" allowBlank="1" showInputMessage="1" sqref="AM67:AM72" xr:uid="{ADA7D3C0-CC2C-4B21-81F7-648D2B6A082B}">
      <formula1>$AA$16:$AA$18</formula1>
    </dataValidation>
    <dataValidation type="list" allowBlank="1" showInputMessage="1" sqref="H31 M31 R31:U31 AO67:AQ72" xr:uid="{9D00943E-C18A-48D3-A71A-C95615EAA9F8}">
      <formula1>$AH$12:$AH$18</formula1>
    </dataValidation>
    <dataValidation type="list" allowBlank="1" showInputMessage="1" sqref="H29:I29 AN67:AN72" xr:uid="{B9470FAE-49EC-441C-A1F1-EFC1A4F53EA3}">
      <formula1>$Z$16:$Z$18</formula1>
    </dataValidation>
    <dataValidation type="list" allowBlank="1" showInputMessage="1" sqref="H28:I28 AL67:AL72" xr:uid="{4175543C-50C9-461C-9827-D5778B5664A0}">
      <formula1>$Y$16:$Y$18</formula1>
    </dataValidation>
    <dataValidation type="list" allowBlank="1" showInputMessage="1" sqref="H27:U27 AJ67:AJ72" xr:uid="{BCF8D02D-90E6-4145-A990-8D6F3EEBCD14}">
      <formula1>$AH$6:$AH$11</formula1>
    </dataValidation>
    <dataValidation type="list" allowBlank="1" showInputMessage="1" sqref="P21:R21 AH67:AH72" xr:uid="{A28F35AF-31AE-46C1-A94C-2EE6D69683EE}">
      <formula1>$Z$7:$Z$8</formula1>
    </dataValidation>
    <dataValidation type="list" allowBlank="1" showInputMessage="1" sqref="D21:F21 AG74:AY113 AF67:AF113 AD67:AD113 AE73:AE113 AG73:AQ73" xr:uid="{ACCAADE5-F8EE-4F92-9718-91E8508BC32B}">
      <formula1>$Y$7:$Y$9</formula1>
    </dataValidation>
    <dataValidation type="list" allowBlank="1" showInputMessage="1" sqref="S21:U21 AI67:AI72" xr:uid="{B04A5B69-AD8E-4FA4-BE59-FEFC8C2C9948}">
      <formula1>$AF$7:$AF$8</formula1>
    </dataValidation>
    <dataValidation type="list" allowBlank="1" showInputMessage="1" sqref="J21:L21 AF67:AF72" xr:uid="{DA886C83-C4E2-4B16-92D9-B1A217D15C8F}">
      <formula1>$AA$7:$AA$11</formula1>
    </dataValidation>
    <dataValidation type="list" allowBlank="1" showInputMessage="1" sqref="G21:I21 AE67:AE72" xr:uid="{3644D659-72B8-41B4-96EB-D0BB5C0C94F8}">
      <formula1>$AC$7:$AC$12</formula1>
    </dataValidation>
    <dataValidation type="list" allowBlank="1" showInputMessage="1" showErrorMessage="1" sqref="H17:U17" xr:uid="{D08FE7FC-6D07-490F-97BA-5C7FCFA387EE}">
      <formula1>$AB$21:$AR$21</formula1>
    </dataValidation>
    <dataValidation type="list" allowBlank="1" showInputMessage="1" showErrorMessage="1" sqref="F17:G17 Q67:Q113 AR67:AY73" xr:uid="{5B99890D-D63B-465E-8F34-0E3B55D62464}">
      <formula1>$AA$20:$AR$20</formula1>
    </dataValidation>
    <dataValidation type="list" allowBlank="1" showInputMessage="1" showErrorMessage="1" sqref="S15 K67:K113" xr:uid="{5D6C0847-8367-4D4C-8638-D9BFC03634B2}">
      <formula1>$AE$17:$AE$18</formula1>
    </dataValidation>
    <dataValidation type="list" allowBlank="1" showInputMessage="1" showErrorMessage="1" sqref="F16 N67:N113" xr:uid="{82649B70-A845-4F49-86D7-546D0A7B0F8D}">
      <formula1>$AD$17:$AD$18</formula1>
    </dataValidation>
  </dataValidations>
  <pageMargins left="0.25" right="0.25" top="0.75" bottom="0.75" header="0.3" footer="0.3"/>
  <pageSetup paperSize="9" orientation="portrait" r:id="rId1"/>
  <headerFooter>
    <oddHeader>&amp;C&amp;G</oddHeader>
  </headerFooter>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3</vt:i4>
      </vt:variant>
    </vt:vector>
  </HeadingPairs>
  <TitlesOfParts>
    <vt:vector size="7" baseType="lpstr">
      <vt:lpstr>ZPO výpočet</vt:lpstr>
      <vt:lpstr>zadání odpadu</vt:lpstr>
      <vt:lpstr>ZPO tisk</vt:lpstr>
      <vt:lpstr>ZPO otevřený</vt:lpstr>
      <vt:lpstr>'ZPO otevřený'!Oblast_tisku</vt:lpstr>
      <vt:lpstr>'ZPO tisk'!Oblast_tisku</vt:lpstr>
      <vt:lpstr>'ZPO výpočet'!Oblast_tisku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Milan Zmátlík</dc:creator>
  <cp:lastModifiedBy>Jan Zachoval</cp:lastModifiedBy>
  <cp:lastPrinted>2024-09-17T10:38:53Z</cp:lastPrinted>
  <dcterms:created xsi:type="dcterms:W3CDTF">2023-05-24T08:48:28Z</dcterms:created>
  <dcterms:modified xsi:type="dcterms:W3CDTF">2026-05-18T04:41:13Z</dcterms:modified>
</cp:coreProperties>
</file>